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Daily Report" sheetId="2" state="visible" r:id="rId4"/>
    <sheet name="Data" sheetId="3" state="visible" r:id="rId5"/>
    <sheet name="Targe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" authorId="0">
      <text>
        <r>
          <rPr>
            <sz val="10"/>
            <rFont val="Arial"/>
            <family val="2"/>
          </rPr>
          <t xml:space="preserve">Type the date you are reporting for. Every figure on this sheet follows it.</t>
        </r>
      </text>
    </comment>
  </commentList>
</comments>
</file>

<file path=xl/sharedStrings.xml><?xml version="1.0" encoding="utf-8"?>
<sst xmlns="http://schemas.openxmlformats.org/spreadsheetml/2006/main" count="878" uniqueCount="67">
  <si>
    <t xml:space="preserve">How to use this daily sales report template</t>
  </si>
  <si>
    <t xml:space="preserve">1. Data sheet: paste your daily sales rows (Date, Salesperson, Region, Product, Units, Amount). One row per sale or per salesperson per day.</t>
  </si>
  <si>
    <t xml:space="preserve">2. Targets sheet: enter each salesperson, their region and the monthly target for the month you are reporting.</t>
  </si>
  <si>
    <t xml:space="preserve">3. Daily Report sheet, cell C2: type the report date. FTD, MTD, LMTD, achievement and run rates update for that date.</t>
  </si>
  <si>
    <t xml:space="preserve">4. Read the totals row first, then the red cells: negative growth, achievement below 50% and projected achievement below 100%.</t>
  </si>
  <si>
    <t xml:space="preserve">5. The region table, product mix and the daily trend chart update from the same date.</t>
  </si>
  <si>
    <t xml:space="preserve">Definitions</t>
  </si>
  <si>
    <t xml:space="preserve">FTD (for the day) = sales on the report date.</t>
  </si>
  <si>
    <t xml:space="preserve">MTD (month to date) = sales from the 1st of the month up to the report date.</t>
  </si>
  <si>
    <t xml:space="preserve">LMTD (last month to date) = sales from the 1st of last month up to the same day last month.</t>
  </si>
  <si>
    <t xml:space="preserve">Growth % = MTD ÷ LMTD − 1.   Achievement % = MTD ÷ monthly target.</t>
  </si>
  <si>
    <t xml:space="preserve">Run rate basis (cell C3): Working days (Sunday off) uses NETWORKDAYS.INTL with weekend code 11; Calendar days counts every day.</t>
  </si>
  <si>
    <t xml:space="preserve">Current run rate = MTD ÷ selling days elapsed.   Required run rate = balance to target ÷ selling days left.</t>
  </si>
  <si>
    <t xml:space="preserve">Projected month-end = current run rate × selling days in month.</t>
  </si>
  <si>
    <t xml:space="preserve">All names and figures are fictional. Free template by Excel Keys · excelkeys.in</t>
  </si>
  <si>
    <t xml:space="preserve">Daily Sales Report</t>
  </si>
  <si>
    <t xml:space="preserve">Report date</t>
  </si>
  <si>
    <t xml:space="preserve">Month start</t>
  </si>
  <si>
    <t xml:space="preserve">Selling days elapsed</t>
  </si>
  <si>
    <t xml:space="preserve">Last month start</t>
  </si>
  <si>
    <t xml:space="preserve">Selling days in month</t>
  </si>
  <si>
    <t xml:space="preserve">Run rate basis</t>
  </si>
  <si>
    <t xml:space="preserve">Working days (Sunday off)</t>
  </si>
  <si>
    <t xml:space="preserve">Days in month</t>
  </si>
  <si>
    <t xml:space="preserve">Selling days left</t>
  </si>
  <si>
    <t xml:space="preserve">Same day last month</t>
  </si>
  <si>
    <t xml:space="preserve">All amounts in ₹. Yellow cells are inputs. Dummy data.</t>
  </si>
  <si>
    <t xml:space="preserve">Salesperson</t>
  </si>
  <si>
    <t xml:space="preserve">Region</t>
  </si>
  <si>
    <t xml:space="preserve">FTD</t>
  </si>
  <si>
    <t xml:space="preserve">MTD</t>
  </si>
  <si>
    <t xml:space="preserve">LMTD</t>
  </si>
  <si>
    <t xml:space="preserve">Growth %</t>
  </si>
  <si>
    <t xml:space="preserve">Monthly target</t>
  </si>
  <si>
    <t xml:space="preserve">Achievement %</t>
  </si>
  <si>
    <t xml:space="preserve">Balance to target</t>
  </si>
  <si>
    <t xml:space="preserve">Current run rate / day</t>
  </si>
  <si>
    <t xml:space="preserve">Required run rate / day</t>
  </si>
  <si>
    <t xml:space="preserve">Projected month-end</t>
  </si>
  <si>
    <t xml:space="preserve">Projected achievement %</t>
  </si>
  <si>
    <t xml:space="preserve">Total</t>
  </si>
  <si>
    <t xml:space="preserve">Region summary</t>
  </si>
  <si>
    <t xml:space="preserve">Daily trend</t>
  </si>
  <si>
    <t xml:space="preserve">Day</t>
  </si>
  <si>
    <t xml:space="preserve">This month</t>
  </si>
  <si>
    <t xml:space="preserve">Last month</t>
  </si>
  <si>
    <t xml:space="preserve">North</t>
  </si>
  <si>
    <t xml:space="preserve">West</t>
  </si>
  <si>
    <t xml:space="preserve">South</t>
  </si>
  <si>
    <t xml:space="preserve">Product mix (MTD)</t>
  </si>
  <si>
    <t xml:space="preserve">Product</t>
  </si>
  <si>
    <t xml:space="preserve">Share %</t>
  </si>
  <si>
    <t xml:space="preserve">Product A</t>
  </si>
  <si>
    <t xml:space="preserve">Product B</t>
  </si>
  <si>
    <t xml:space="preserve">Product C</t>
  </si>
  <si>
    <t xml:space="preserve">Date</t>
  </si>
  <si>
    <t xml:space="preserve">Units</t>
  </si>
  <si>
    <t xml:space="preserve">Amount (₹)</t>
  </si>
  <si>
    <t xml:space="preserve">Dummy data: September and October 2026 up to 21 October, no sales on Sundays. Amount = Units × price. Paste your own daily rows from row 2 (formulas read rows 2 to 5000).</t>
  </si>
  <si>
    <t xml:space="preserve">Amit Sharma</t>
  </si>
  <si>
    <t xml:space="preserve">Neha Gupta</t>
  </si>
  <si>
    <t xml:space="preserve">Ravi Patil</t>
  </si>
  <si>
    <t xml:space="preserve">Sonal Desai</t>
  </si>
  <si>
    <t xml:space="preserve">Karthik Iyer</t>
  </si>
  <si>
    <t xml:space="preserve">Lakshmi Nair</t>
  </si>
  <si>
    <t xml:space="preserve">Monthly target (₹)</t>
  </si>
  <si>
    <t xml:space="preserve">Target for the reporting month. Dummy figures. Change them every month.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</si>
</sst>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"/>
    <numFmt numFmtId="167" formatCode="#,##0"/>
    <numFmt numFmtId="168" formatCode="0.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A5C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0"/>
      <color rgb="FF1F2A5C"/>
      <name val="Arial"/>
      <family val="0"/>
      <charset val="1"/>
    </font>
    <font>
      <b val="true"/>
      <sz val="16"/>
      <color rgb="FF1F2A5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3B5BD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F2A5C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4CC"/>
        <bgColor rgb="FFFEE2E2"/>
      </patternFill>
    </fill>
    <fill>
      <patternFill patternType="solid">
        <fgColor rgb="FF1F2A5C"/>
        <bgColor rgb="FF222222"/>
      </patternFill>
    </fill>
    <fill>
      <patternFill patternType="solid">
        <fgColor rgb="FF3B5BDB"/>
        <bgColor rgb="FF4F81BD"/>
      </patternFill>
    </fill>
    <fill>
      <patternFill patternType="solid">
        <fgColor rgb="FFEEF1F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AE5"/>
      </left>
      <right style="thin">
        <color rgb="FFD5DAE5"/>
      </right>
      <top style="thin">
        <color rgb="FFD5DAE5"/>
      </top>
      <bottom style="thin">
        <color rgb="FFD5DAE5"/>
      </bottom>
      <diagonal/>
    </border>
    <border diagonalUp="false" diagonalDown="false">
      <left style="thin">
        <color rgb="FFD5DAE5"/>
      </left>
      <right/>
      <top style="thin">
        <color rgb="FFD5DAE5"/>
      </top>
      <bottom style="thin">
        <color rgb="FFD5DA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B91C1C"/>
      </font>
    </dxf>
    <dxf>
      <font>
        <name val="Arial"/>
        <charset val="1"/>
        <family val="0"/>
        <b val="1"/>
        <color rgb="FF15803D"/>
      </font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166534"/>
      </font>
      <fill>
        <patternFill>
          <bgColor rgb="FFDCFC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166534"/>
      <rgbColor rgb="FFD9D9D9"/>
      <rgbColor rgb="FF878787"/>
      <rgbColor rgb="FF9999FF"/>
      <rgbColor rgb="FFC0504D"/>
      <rgbColor rgb="FFFFF4CC"/>
      <rgbColor rgb="FFDCFCE7"/>
      <rgbColor rgb="FF660066"/>
      <rgbColor rgb="FFFF8080"/>
      <rgbColor rgb="FF0066CC"/>
      <rgbColor rgb="FFD5DA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B"/>
      <rgbColor rgb="FFCCFFCC"/>
      <rgbColor rgb="FFFFFF99"/>
      <rgbColor rgb="FF99CCFF"/>
      <rgbColor rgb="FFFF99CC"/>
      <rgbColor rgb="FFCC99FF"/>
      <rgbColor rgb="FFFEE2E2"/>
      <rgbColor rgb="FF3B5BDB"/>
      <rgbColor rgb="FF33CCCC"/>
      <rgbColor rgb="FF99CC00"/>
      <rgbColor rgb="FFFFCC00"/>
      <rgbColor rgb="FFFF9900"/>
      <rgbColor rgb="FFFF6600"/>
      <rgbColor rgb="FF4F81BD"/>
      <rgbColor rgb="FF969696"/>
      <rgbColor rgb="FF1F2A5C"/>
      <rgbColor rgb="FF339966"/>
      <rgbColor rgb="FF003300"/>
      <rgbColor rgb="FF333300"/>
      <rgbColor rgb="FFB91C1C"/>
      <rgbColor rgb="FF993366"/>
      <rgbColor rgb="FF555555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Daily sales: this month vs last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'Daily Report'!P15</c:f>
              <c:strCache>
                <c:ptCount val="1"/>
                <c:pt idx="0">
                  <c:v>This month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'Daily Report'!$O$16:$O$46</c:f>
              <c:strCach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strCache>
            </c:strRef>
          </c:cat>
          <c:val>
            <c:numRef>
              <c:f>'Daily Report'!$P$16:$P$46</c:f>
              <c:numCache>
                <c:formatCode>#,##0</c:formatCode>
                <c:ptCount val="31"/>
                <c:pt idx="0">
                  <c:v>371000</c:v>
                </c:pt>
                <c:pt idx="1">
                  <c:v>314000</c:v>
                </c:pt>
                <c:pt idx="2">
                  <c:v>378000</c:v>
                </c:pt>
                <c:pt idx="3">
                  <c:v>0</c:v>
                </c:pt>
                <c:pt idx="4">
                  <c:v>324500</c:v>
                </c:pt>
                <c:pt idx="5">
                  <c:v>392500</c:v>
                </c:pt>
                <c:pt idx="6">
                  <c:v>303000</c:v>
                </c:pt>
                <c:pt idx="7">
                  <c:v>261000</c:v>
                </c:pt>
                <c:pt idx="8">
                  <c:v>343500</c:v>
                </c:pt>
                <c:pt idx="9">
                  <c:v>348500</c:v>
                </c:pt>
                <c:pt idx="10">
                  <c:v>0</c:v>
                </c:pt>
                <c:pt idx="11">
                  <c:v>310500</c:v>
                </c:pt>
                <c:pt idx="12">
                  <c:v>369500</c:v>
                </c:pt>
                <c:pt idx="13">
                  <c:v>332000</c:v>
                </c:pt>
                <c:pt idx="14">
                  <c:v>356500</c:v>
                </c:pt>
                <c:pt idx="15">
                  <c:v>395500</c:v>
                </c:pt>
                <c:pt idx="16">
                  <c:v>338500</c:v>
                </c:pt>
                <c:pt idx="17">
                  <c:v>0</c:v>
                </c:pt>
                <c:pt idx="18">
                  <c:v>271000</c:v>
                </c:pt>
                <c:pt idx="19">
                  <c:v>290500</c:v>
                </c:pt>
                <c:pt idx="20">
                  <c:v>272000</c:v>
                </c:pt>
              </c:numCache>
            </c:numRef>
          </c:val>
        </c:ser>
        <c:ser>
          <c:idx val="1"/>
          <c:order val="1"/>
          <c:tx>
            <c:strRef>
              <c:f>'Daily Report'!Q15</c:f>
              <c:strCache>
                <c:ptCount val="1"/>
                <c:pt idx="0">
                  <c:v>Last month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'Daily Report'!$O$16:$O$46</c:f>
              <c:strCach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strCache>
            </c:strRef>
          </c:cat>
          <c:val>
            <c:numRef>
              <c:f>'Daily Report'!$Q$16:$Q$46</c:f>
              <c:numCache>
                <c:formatCode>#,##0</c:formatCode>
                <c:ptCount val="31"/>
                <c:pt idx="0">
                  <c:v>365500</c:v>
                </c:pt>
                <c:pt idx="1">
                  <c:v>278000</c:v>
                </c:pt>
                <c:pt idx="2">
                  <c:v>331500</c:v>
                </c:pt>
                <c:pt idx="3">
                  <c:v>290000</c:v>
                </c:pt>
                <c:pt idx="4">
                  <c:v>336000</c:v>
                </c:pt>
                <c:pt idx="5">
                  <c:v>0</c:v>
                </c:pt>
                <c:pt idx="6">
                  <c:v>283000</c:v>
                </c:pt>
                <c:pt idx="7">
                  <c:v>309500</c:v>
                </c:pt>
                <c:pt idx="8">
                  <c:v>340000</c:v>
                </c:pt>
                <c:pt idx="9">
                  <c:v>274000</c:v>
                </c:pt>
                <c:pt idx="10">
                  <c:v>337500</c:v>
                </c:pt>
                <c:pt idx="11">
                  <c:v>279000</c:v>
                </c:pt>
                <c:pt idx="12">
                  <c:v>0</c:v>
                </c:pt>
                <c:pt idx="13">
                  <c:v>334000</c:v>
                </c:pt>
                <c:pt idx="14">
                  <c:v>284500</c:v>
                </c:pt>
                <c:pt idx="15">
                  <c:v>271000</c:v>
                </c:pt>
                <c:pt idx="16">
                  <c:v>341000</c:v>
                </c:pt>
                <c:pt idx="17">
                  <c:v>259500</c:v>
                </c:pt>
                <c:pt idx="18">
                  <c:v>366000</c:v>
                </c:pt>
                <c:pt idx="19">
                  <c:v>0</c:v>
                </c:pt>
                <c:pt idx="20">
                  <c:v>334500</c:v>
                </c:pt>
                <c:pt idx="21">
                  <c:v>353500</c:v>
                </c:pt>
                <c:pt idx="22">
                  <c:v>319000</c:v>
                </c:pt>
                <c:pt idx="23">
                  <c:v>413000</c:v>
                </c:pt>
                <c:pt idx="24">
                  <c:v>323500</c:v>
                </c:pt>
                <c:pt idx="25">
                  <c:v>372000</c:v>
                </c:pt>
                <c:pt idx="26">
                  <c:v>0</c:v>
                </c:pt>
                <c:pt idx="27">
                  <c:v>321500</c:v>
                </c:pt>
                <c:pt idx="28">
                  <c:v>381000</c:v>
                </c:pt>
                <c:pt idx="29">
                  <c:v>306000</c:v>
                </c:pt>
              </c:numCache>
            </c:numRef>
          </c:val>
        </c:ser>
        <c:gapWidth val="150"/>
        <c:overlap val="-10"/>
        <c:axId val="35132962"/>
        <c:axId val="54295911"/>
      </c:barChart>
      <c:catAx>
        <c:axId val="3513296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Day of 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295911"/>
        <c:crosses val="autoZero"/>
        <c:auto val="1"/>
        <c:lblAlgn val="ctr"/>
        <c:lblOffset val="100"/>
        <c:noMultiLvlLbl val="0"/>
      </c:catAx>
      <c:valAx>
        <c:axId val="5429591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₹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13296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18</xdr:row>
      <xdr:rowOff>130680</xdr:rowOff>
    </xdr:from>
    <xdr:to>
      <xdr:col>10</xdr:col>
      <xdr:colOff>488160</xdr:colOff>
      <xdr:row>33</xdr:row>
      <xdr:rowOff>152640</xdr:rowOff>
    </xdr:to>
    <xdr:graphicFrame>
      <xdr:nvGraphicFramePr>
        <xdr:cNvPr id="0" name="Chart 1"/>
        <xdr:cNvGraphicFramePr/>
      </xdr:nvGraphicFramePr>
      <xdr:xfrm>
        <a:off x="2607840" y="40194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5" customFormat="false" ht="15" hidden="false" customHeight="false" outlineLevel="0" collapsed="false">
      <c r="A5" s="2" t="s">
        <v>4</v>
      </c>
    </row>
    <row r="6" customFormat="false" ht="15" hidden="false" customHeight="false" outlineLevel="0" collapsed="false">
      <c r="A6" s="2" t="s">
        <v>5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  <row r="12" customFormat="false" ht="15" hidden="false" customHeight="false" outlineLevel="0" collapsed="false">
      <c r="A12" s="2" t="s">
        <v>10</v>
      </c>
    </row>
    <row r="13" customFormat="false" ht="15" hidden="false" customHeight="false" outlineLevel="0" collapsed="false">
      <c r="A13" s="2" t="s">
        <v>11</v>
      </c>
    </row>
    <row r="14" customFormat="false" ht="15" hidden="false" customHeight="false" outlineLevel="0" collapsed="false">
      <c r="A14" s="2" t="s">
        <v>12</v>
      </c>
    </row>
    <row r="15" customFormat="false" ht="15" hidden="false" customHeight="false" outlineLevel="0" collapsed="false">
      <c r="A15" s="2" t="s">
        <v>13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"/>
    <col collapsed="false" customWidth="true" hidden="false" outlineLevel="0" max="5" min="3" style="0" width="12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11" min="9" style="0" width="13"/>
    <col collapsed="false" customWidth="true" hidden="false" outlineLevel="0" max="12" min="12" style="0" width="14"/>
    <col collapsed="false" customWidth="true" hidden="false" outlineLevel="0" max="13" min="13" style="0" width="13"/>
    <col collapsed="false" customWidth="true" hidden="false" outlineLevel="0" max="14" min="14" style="0" width="3"/>
    <col collapsed="false" customWidth="true" hidden="false" outlineLevel="0" max="15" min="15" style="0" width="12"/>
    <col collapsed="false" customWidth="true" hidden="false" outlineLevel="0" max="16" min="16" style="0" width="19"/>
    <col collapsed="false" customWidth="true" hidden="false" outlineLevel="0" max="17" min="17" style="0" width="12"/>
  </cols>
  <sheetData>
    <row r="1" customFormat="false" ht="19.7" hidden="false" customHeight="false" outlineLevel="0" collapsed="false">
      <c r="A1" s="4" t="s">
        <v>15</v>
      </c>
    </row>
    <row r="2" customFormat="false" ht="15" hidden="false" customHeight="false" outlineLevel="0" collapsed="false">
      <c r="A2" s="5" t="s">
        <v>16</v>
      </c>
      <c r="C2" s="6" t="n">
        <v>46316</v>
      </c>
      <c r="E2" s="5" t="s">
        <v>17</v>
      </c>
      <c r="G2" s="7" t="n">
        <f aca="false">EOMONTH(C2,-1)+1</f>
        <v>46296</v>
      </c>
      <c r="I2" s="5" t="s">
        <v>18</v>
      </c>
      <c r="K2" s="8" t="n">
        <f aca="false">IF($C$3="Calendar days",DAY(C2),NETWORKDAYS.INTL(G2,C2,11))</f>
        <v>18</v>
      </c>
      <c r="M2" s="5" t="s">
        <v>19</v>
      </c>
      <c r="O2" s="7" t="n">
        <f aca="false">EOMONTH(C2,-2)+1</f>
        <v>46266</v>
      </c>
      <c r="P2" s="5" t="s">
        <v>20</v>
      </c>
      <c r="Q2" s="8" t="n">
        <f aca="false">IF($C$3="Calendar days",G3,NETWORKDAYS.INTL(G2,EOMONTH(C2,0),11))</f>
        <v>27</v>
      </c>
    </row>
    <row r="3" customFormat="false" ht="15" hidden="false" customHeight="false" outlineLevel="0" collapsed="false">
      <c r="A3" s="5" t="s">
        <v>21</v>
      </c>
      <c r="C3" s="9" t="s">
        <v>22</v>
      </c>
      <c r="D3" s="9"/>
      <c r="E3" s="5" t="s">
        <v>23</v>
      </c>
      <c r="G3" s="8" t="n">
        <f aca="false">DAY(EOMONTH(C2,0))</f>
        <v>31</v>
      </c>
      <c r="I3" s="5" t="s">
        <v>24</v>
      </c>
      <c r="K3" s="8" t="n">
        <f aca="false">Q2-K2</f>
        <v>9</v>
      </c>
      <c r="M3" s="5" t="s">
        <v>25</v>
      </c>
      <c r="O3" s="7" t="n">
        <f aca="false">EDATE(C2,-1)</f>
        <v>46286</v>
      </c>
    </row>
    <row r="4" customFormat="false" ht="15" hidden="false" customHeight="false" outlineLevel="0" collapsed="false">
      <c r="E4" s="10" t="s">
        <v>26</v>
      </c>
    </row>
    <row r="5" customFormat="false" ht="31.5" hidden="false" customHeight="true" outlineLevel="0" collapsed="false">
      <c r="A5" s="11" t="s">
        <v>27</v>
      </c>
      <c r="B5" s="11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</row>
    <row r="6" customFormat="false" ht="15" hidden="false" customHeight="false" outlineLevel="0" collapsed="false">
      <c r="A6" s="13" t="str">
        <f aca="false">Targets!A2</f>
        <v>Amit Sharma</v>
      </c>
      <c r="B6" s="13" t="str">
        <f aca="false">Targets!B2</f>
        <v>North</v>
      </c>
      <c r="C6" s="14" t="n">
        <f aca="false">SUMIFS(Data!$F$2:$F$5000,Data!$B$2:$B$5000,A6,Data!$A$2:$A$5000,$C$2)</f>
        <v>42500</v>
      </c>
      <c r="D6" s="14" t="n">
        <f aca="false">SUMIFS(Data!$F$2:$F$5000,Data!$B$2:$B$5000,A6,Data!$A$2:$A$5000,"&gt;="&amp;$G$2,Data!$A$2:$A$5000,"&lt;="&amp;$C$2)</f>
        <v>1162000</v>
      </c>
      <c r="E6" s="14" t="n">
        <f aca="false">SUMIFS(Data!$F$2:$F$5000,Data!$B$2:$B$5000,A6,Data!$A$2:$A$5000,"&gt;="&amp;$O$2,Data!$A$2:$A$5000,"&lt;="&amp;$O$3)</f>
        <v>1104000</v>
      </c>
      <c r="F6" s="15" t="n">
        <f aca="false">IFERROR(D6/E6-1,0)</f>
        <v>0.0525362318840579</v>
      </c>
      <c r="G6" s="14" t="n">
        <f aca="false">INDEX(Targets!$C$2:$C$50,MATCH(A6,Targets!$A$2:$A$50,0))</f>
        <v>1800000</v>
      </c>
      <c r="H6" s="15" t="n">
        <f aca="false">IFERROR(D6/G6,0)</f>
        <v>0.645555555555556</v>
      </c>
      <c r="I6" s="14" t="n">
        <f aca="false">MAX(G6-D6,0)</f>
        <v>638000</v>
      </c>
      <c r="J6" s="14" t="n">
        <f aca="false">IFERROR(D6/$K$2,0)</f>
        <v>64555.5555555556</v>
      </c>
      <c r="K6" s="14" t="n">
        <f aca="false">IFERROR(I6/$K$3,0)</f>
        <v>70888.8888888889</v>
      </c>
      <c r="L6" s="14" t="n">
        <f aca="false">IFERROR(D6/$K$2*$Q$2,0)</f>
        <v>1743000</v>
      </c>
      <c r="M6" s="15" t="n">
        <f aca="false">IFERROR(L6/G6,0)</f>
        <v>0.968333333333333</v>
      </c>
    </row>
    <row r="7" customFormat="false" ht="15" hidden="false" customHeight="false" outlineLevel="0" collapsed="false">
      <c r="A7" s="13" t="str">
        <f aca="false">Targets!A3</f>
        <v>Neha Gupta</v>
      </c>
      <c r="B7" s="13" t="str">
        <f aca="false">Targets!B3</f>
        <v>North</v>
      </c>
      <c r="C7" s="14" t="n">
        <f aca="false">SUMIFS(Data!$F$2:$F$5000,Data!$B$2:$B$5000,A7,Data!$A$2:$A$5000,$C$2)</f>
        <v>37500</v>
      </c>
      <c r="D7" s="14" t="n">
        <f aca="false">SUMIFS(Data!$F$2:$F$5000,Data!$B$2:$B$5000,A7,Data!$A$2:$A$5000,"&gt;="&amp;$G$2,Data!$A$2:$A$5000,"&lt;="&amp;$C$2)</f>
        <v>1028500</v>
      </c>
      <c r="E7" s="14" t="n">
        <f aca="false">SUMIFS(Data!$F$2:$F$5000,Data!$B$2:$B$5000,A7,Data!$A$2:$A$5000,"&gt;="&amp;$O$2,Data!$A$2:$A$5000,"&lt;="&amp;$O$3)</f>
        <v>968500</v>
      </c>
      <c r="F7" s="15" t="n">
        <f aca="false">IFERROR(D7/E7-1,0)</f>
        <v>0.0619514713474445</v>
      </c>
      <c r="G7" s="14" t="n">
        <f aca="false">INDEX(Targets!$C$2:$C$50,MATCH(A7,Targets!$A$2:$A$50,0))</f>
        <v>1600000</v>
      </c>
      <c r="H7" s="15" t="n">
        <f aca="false">IFERROR(D7/G7,0)</f>
        <v>0.6428125</v>
      </c>
      <c r="I7" s="14" t="n">
        <f aca="false">MAX(G7-D7,0)</f>
        <v>571500</v>
      </c>
      <c r="J7" s="14" t="n">
        <f aca="false">IFERROR(D7/$K$2,0)</f>
        <v>57138.8888888889</v>
      </c>
      <c r="K7" s="14" t="n">
        <f aca="false">IFERROR(I7/$K$3,0)</f>
        <v>63500</v>
      </c>
      <c r="L7" s="14" t="n">
        <f aca="false">IFERROR(D7/$K$2*$Q$2,0)</f>
        <v>1542750</v>
      </c>
      <c r="M7" s="15" t="n">
        <f aca="false">IFERROR(L7/G7,0)</f>
        <v>0.96421875</v>
      </c>
    </row>
    <row r="8" customFormat="false" ht="15" hidden="false" customHeight="false" outlineLevel="0" collapsed="false">
      <c r="A8" s="13" t="str">
        <f aca="false">Targets!A4</f>
        <v>Ravi Patil</v>
      </c>
      <c r="B8" s="13" t="str">
        <f aca="false">Targets!B4</f>
        <v>West</v>
      </c>
      <c r="C8" s="14" t="n">
        <f aca="false">SUMIFS(Data!$F$2:$F$5000,Data!$B$2:$B$5000,A8,Data!$A$2:$A$5000,$C$2)</f>
        <v>32500</v>
      </c>
      <c r="D8" s="14" t="n">
        <f aca="false">SUMIFS(Data!$F$2:$F$5000,Data!$B$2:$B$5000,A8,Data!$A$2:$A$5000,"&gt;="&amp;$G$2,Data!$A$2:$A$5000,"&lt;="&amp;$C$2)</f>
        <v>891500</v>
      </c>
      <c r="E8" s="14" t="n">
        <f aca="false">SUMIFS(Data!$F$2:$F$5000,Data!$B$2:$B$5000,A8,Data!$A$2:$A$5000,"&gt;="&amp;$O$2,Data!$A$2:$A$5000,"&lt;="&amp;$O$3)</f>
        <v>928000</v>
      </c>
      <c r="F8" s="15" t="n">
        <f aca="false">IFERROR(D8/E8-1,0)</f>
        <v>-0.0393318965517241</v>
      </c>
      <c r="G8" s="14" t="n">
        <f aca="false">INDEX(Targets!$C$2:$C$50,MATCH(A8,Targets!$A$2:$A$50,0))</f>
        <v>1700000</v>
      </c>
      <c r="H8" s="15" t="n">
        <f aca="false">IFERROR(D8/G8,0)</f>
        <v>0.524411764705882</v>
      </c>
      <c r="I8" s="14" t="n">
        <f aca="false">MAX(G8-D8,0)</f>
        <v>808500</v>
      </c>
      <c r="J8" s="14" t="n">
        <f aca="false">IFERROR(D8/$K$2,0)</f>
        <v>49527.7777777778</v>
      </c>
      <c r="K8" s="14" t="n">
        <f aca="false">IFERROR(I8/$K$3,0)</f>
        <v>89833.3333333333</v>
      </c>
      <c r="L8" s="14" t="n">
        <f aca="false">IFERROR(D8/$K$2*$Q$2,0)</f>
        <v>1337250</v>
      </c>
      <c r="M8" s="15" t="n">
        <f aca="false">IFERROR(L8/G8,0)</f>
        <v>0.786617647058824</v>
      </c>
    </row>
    <row r="9" customFormat="false" ht="15" hidden="false" customHeight="false" outlineLevel="0" collapsed="false">
      <c r="A9" s="13" t="str">
        <f aca="false">Targets!A5</f>
        <v>Sonal Desai</v>
      </c>
      <c r="B9" s="13" t="str">
        <f aca="false">Targets!B5</f>
        <v>West</v>
      </c>
      <c r="C9" s="14" t="n">
        <f aca="false">SUMIFS(Data!$F$2:$F$5000,Data!$B$2:$B$5000,A9,Data!$A$2:$A$5000,$C$2)</f>
        <v>42500</v>
      </c>
      <c r="D9" s="14" t="n">
        <f aca="false">SUMIFS(Data!$F$2:$F$5000,Data!$B$2:$B$5000,A9,Data!$A$2:$A$5000,"&gt;="&amp;$G$2,Data!$A$2:$A$5000,"&lt;="&amp;$C$2)</f>
        <v>832500</v>
      </c>
      <c r="E9" s="14" t="n">
        <f aca="false">SUMIFS(Data!$F$2:$F$5000,Data!$B$2:$B$5000,A9,Data!$A$2:$A$5000,"&gt;="&amp;$O$2,Data!$A$2:$A$5000,"&lt;="&amp;$O$3)</f>
        <v>823000</v>
      </c>
      <c r="F9" s="15" t="n">
        <f aca="false">IFERROR(D9/E9-1,0)</f>
        <v>0.011543134872418</v>
      </c>
      <c r="G9" s="14" t="n">
        <f aca="false">INDEX(Targets!$C$2:$C$50,MATCH(A9,Targets!$A$2:$A$50,0))</f>
        <v>1500000</v>
      </c>
      <c r="H9" s="15" t="n">
        <f aca="false">IFERROR(D9/G9,0)</f>
        <v>0.555</v>
      </c>
      <c r="I9" s="14" t="n">
        <f aca="false">MAX(G9-D9,0)</f>
        <v>667500</v>
      </c>
      <c r="J9" s="14" t="n">
        <f aca="false">IFERROR(D9/$K$2,0)</f>
        <v>46250</v>
      </c>
      <c r="K9" s="14" t="n">
        <f aca="false">IFERROR(I9/$K$3,0)</f>
        <v>74166.6666666667</v>
      </c>
      <c r="L9" s="14" t="n">
        <f aca="false">IFERROR(D9/$K$2*$Q$2,0)</f>
        <v>1248750</v>
      </c>
      <c r="M9" s="15" t="n">
        <f aca="false">IFERROR(L9/G9,0)</f>
        <v>0.8325</v>
      </c>
    </row>
    <row r="10" customFormat="false" ht="15" hidden="false" customHeight="false" outlineLevel="0" collapsed="false">
      <c r="A10" s="13" t="str">
        <f aca="false">Targets!A6</f>
        <v>Karthik Iyer</v>
      </c>
      <c r="B10" s="13" t="str">
        <f aca="false">Targets!B6</f>
        <v>South</v>
      </c>
      <c r="C10" s="14" t="n">
        <f aca="false">SUMIFS(Data!$F$2:$F$5000,Data!$B$2:$B$5000,A10,Data!$A$2:$A$5000,$C$2)</f>
        <v>45500</v>
      </c>
      <c r="D10" s="14" t="n">
        <f aca="false">SUMIFS(Data!$F$2:$F$5000,Data!$B$2:$B$5000,A10,Data!$A$2:$A$5000,"&gt;="&amp;$G$2,Data!$A$2:$A$5000,"&lt;="&amp;$C$2)</f>
        <v>1132500</v>
      </c>
      <c r="E10" s="14" t="n">
        <f aca="false">SUMIFS(Data!$F$2:$F$5000,Data!$B$2:$B$5000,A10,Data!$A$2:$A$5000,"&gt;="&amp;$O$2,Data!$A$2:$A$5000,"&lt;="&amp;$O$3)</f>
        <v>1025000</v>
      </c>
      <c r="F10" s="15" t="n">
        <f aca="false">IFERROR(D10/E10-1,0)</f>
        <v>0.104878048780488</v>
      </c>
      <c r="G10" s="14" t="n">
        <f aca="false">INDEX(Targets!$C$2:$C$50,MATCH(A10,Targets!$A$2:$A$50,0))</f>
        <v>1650000</v>
      </c>
      <c r="H10" s="15" t="n">
        <f aca="false">IFERROR(D10/G10,0)</f>
        <v>0.686363636363636</v>
      </c>
      <c r="I10" s="14" t="n">
        <f aca="false">MAX(G10-D10,0)</f>
        <v>517500</v>
      </c>
      <c r="J10" s="14" t="n">
        <f aca="false">IFERROR(D10/$K$2,0)</f>
        <v>62916.6666666667</v>
      </c>
      <c r="K10" s="14" t="n">
        <f aca="false">IFERROR(I10/$K$3,0)</f>
        <v>57500</v>
      </c>
      <c r="L10" s="14" t="n">
        <f aca="false">IFERROR(D10/$K$2*$Q$2,0)</f>
        <v>1698750</v>
      </c>
      <c r="M10" s="15" t="n">
        <f aca="false">IFERROR(L10/G10,0)</f>
        <v>1.02954545454545</v>
      </c>
    </row>
    <row r="11" customFormat="false" ht="15" hidden="false" customHeight="false" outlineLevel="0" collapsed="false">
      <c r="A11" s="13" t="str">
        <f aca="false">Targets!A7</f>
        <v>Lakshmi Nair</v>
      </c>
      <c r="B11" s="13" t="str">
        <f aca="false">Targets!B7</f>
        <v>South</v>
      </c>
      <c r="C11" s="14" t="n">
        <f aca="false">SUMIFS(Data!$F$2:$F$5000,Data!$B$2:$B$5000,A11,Data!$A$2:$A$5000,$C$2)</f>
        <v>71500</v>
      </c>
      <c r="D11" s="14" t="n">
        <f aca="false">SUMIFS(Data!$F$2:$F$5000,Data!$B$2:$B$5000,A11,Data!$A$2:$A$5000,"&gt;="&amp;$G$2,Data!$A$2:$A$5000,"&lt;="&amp;$C$2)</f>
        <v>925000</v>
      </c>
      <c r="E11" s="14" t="n">
        <f aca="false">SUMIFS(Data!$F$2:$F$5000,Data!$B$2:$B$5000,A11,Data!$A$2:$A$5000,"&gt;="&amp;$O$2,Data!$A$2:$A$5000,"&lt;="&amp;$O$3)</f>
        <v>766000</v>
      </c>
      <c r="F11" s="15" t="n">
        <f aca="false">IFERROR(D11/E11-1,0)</f>
        <v>0.20757180156658</v>
      </c>
      <c r="G11" s="14" t="n">
        <f aca="false">INDEX(Targets!$C$2:$C$50,MATCH(A11,Targets!$A$2:$A$50,0))</f>
        <v>1550000</v>
      </c>
      <c r="H11" s="15" t="n">
        <f aca="false">IFERROR(D11/G11,0)</f>
        <v>0.596774193548387</v>
      </c>
      <c r="I11" s="14" t="n">
        <f aca="false">MAX(G11-D11,0)</f>
        <v>625000</v>
      </c>
      <c r="J11" s="14" t="n">
        <f aca="false">IFERROR(D11/$K$2,0)</f>
        <v>51388.8888888889</v>
      </c>
      <c r="K11" s="14" t="n">
        <f aca="false">IFERROR(I11/$K$3,0)</f>
        <v>69444.4444444444</v>
      </c>
      <c r="L11" s="14" t="n">
        <f aca="false">IFERROR(D11/$K$2*$Q$2,0)</f>
        <v>1387500</v>
      </c>
      <c r="M11" s="15" t="n">
        <f aca="false">IFERROR(L11/G11,0)</f>
        <v>0.895161290322581</v>
      </c>
    </row>
    <row r="12" customFormat="false" ht="15" hidden="false" customHeight="false" outlineLevel="0" collapsed="false">
      <c r="A12" s="16" t="s">
        <v>40</v>
      </c>
      <c r="B12" s="16"/>
      <c r="C12" s="17" t="n">
        <f aca="false">SUM(C6:C11)</f>
        <v>272000</v>
      </c>
      <c r="D12" s="17" t="n">
        <f aca="false">SUM(D6:D11)</f>
        <v>5972000</v>
      </c>
      <c r="E12" s="17" t="n">
        <f aca="false">SUM(E6:E11)</f>
        <v>5614500</v>
      </c>
      <c r="F12" s="18" t="n">
        <f aca="false">IFERROR(D12/E12-1,0)</f>
        <v>0.0636744144625523</v>
      </c>
      <c r="G12" s="17" t="n">
        <f aca="false">SUM(G6:G11)</f>
        <v>9800000</v>
      </c>
      <c r="H12" s="18" t="n">
        <f aca="false">IFERROR(D12/G12,0)</f>
        <v>0.609387755102041</v>
      </c>
      <c r="I12" s="17" t="n">
        <f aca="false">SUM(I6:I11)</f>
        <v>3828000</v>
      </c>
      <c r="J12" s="17" t="n">
        <f aca="false">IFERROR(D12/$K$2,0)</f>
        <v>331777.777777778</v>
      </c>
      <c r="K12" s="17" t="n">
        <f aca="false">IFERROR(I12/$K$3,0)</f>
        <v>425333.333333333</v>
      </c>
      <c r="L12" s="17" t="n">
        <f aca="false">IFERROR(D12/$K$2*$Q$2,0)</f>
        <v>8958000</v>
      </c>
      <c r="M12" s="18" t="n">
        <f aca="false">IFERROR(L12/G12,0)</f>
        <v>0.914081632653061</v>
      </c>
    </row>
    <row r="14" customFormat="false" ht="15" hidden="false" customHeight="false" outlineLevel="0" collapsed="false">
      <c r="A14" s="19" t="s">
        <v>41</v>
      </c>
      <c r="O14" s="19" t="s">
        <v>42</v>
      </c>
    </row>
    <row r="15" customFormat="false" ht="30" hidden="false" customHeight="true" outlineLevel="0" collapsed="false">
      <c r="A15" s="11" t="s">
        <v>28</v>
      </c>
      <c r="B15" s="11" t="s">
        <v>29</v>
      </c>
      <c r="C15" s="11" t="s">
        <v>30</v>
      </c>
      <c r="D15" s="11" t="s">
        <v>31</v>
      </c>
      <c r="E15" s="11" t="s">
        <v>32</v>
      </c>
      <c r="F15" s="11" t="s">
        <v>33</v>
      </c>
      <c r="G15" s="11" t="s">
        <v>34</v>
      </c>
      <c r="O15" s="20" t="s">
        <v>43</v>
      </c>
      <c r="P15" s="20" t="s">
        <v>44</v>
      </c>
      <c r="Q15" s="20" t="s">
        <v>45</v>
      </c>
    </row>
    <row r="16" customFormat="false" ht="15" hidden="false" customHeight="false" outlineLevel="0" collapsed="false">
      <c r="A16" s="13" t="s">
        <v>46</v>
      </c>
      <c r="B16" s="21" t="n">
        <f aca="false">SUMIFS(Data!$F$2:$F$5000,Data!$C$2:$C$5000,A16,Data!$A$2:$A$5000,$C$2)</f>
        <v>80000</v>
      </c>
      <c r="C16" s="21" t="n">
        <f aca="false">SUMIFS(Data!$F$2:$F$5000,Data!$C$2:$C$5000,A16,Data!$A$2:$A$5000,"&gt;="&amp;$G$2,Data!$A$2:$A$5000,"&lt;="&amp;$C$2)</f>
        <v>2190500</v>
      </c>
      <c r="D16" s="21" t="n">
        <f aca="false">SUMIFS(Data!$F$2:$F$5000,Data!$C$2:$C$5000,A16,Data!$A$2:$A$5000,"&gt;="&amp;$O$2,Data!$A$2:$A$5000,"&lt;="&amp;$O$3)</f>
        <v>2072500</v>
      </c>
      <c r="E16" s="22" t="n">
        <f aca="false">IFERROR(C16/D16-1,0)</f>
        <v>0.0569360675512667</v>
      </c>
      <c r="F16" s="21" t="n">
        <f aca="false">SUMIF(Targets!$B$2:$B$50,A16,Targets!$C$2:$C$50)</f>
        <v>3400000</v>
      </c>
      <c r="G16" s="22" t="n">
        <f aca="false">IFERROR(C16/F16,0)</f>
        <v>0.644264705882353</v>
      </c>
      <c r="O16" s="23" t="n">
        <v>1</v>
      </c>
      <c r="P16" s="24" t="n">
        <f aca="false">IF(OR(O16&gt;$G$3,O16&gt;DAY($C$2)),"",SUMIFS(Data!$F$2:$F$5000,Data!$A$2:$A$5000,$G$2+O16-1))</f>
        <v>371000</v>
      </c>
      <c r="Q16" s="24" t="n">
        <f aca="false">IF(O16&gt;DAY(EOMONTH($O$2,0)),"",SUMIFS(Data!$F$2:$F$5000,Data!$A$2:$A$5000,$O$2+O16-1))</f>
        <v>365500</v>
      </c>
    </row>
    <row r="17" customFormat="false" ht="15" hidden="false" customHeight="false" outlineLevel="0" collapsed="false">
      <c r="A17" s="13" t="s">
        <v>47</v>
      </c>
      <c r="B17" s="21" t="n">
        <f aca="false">SUMIFS(Data!$F$2:$F$5000,Data!$C$2:$C$5000,A17,Data!$A$2:$A$5000,$C$2)</f>
        <v>75000</v>
      </c>
      <c r="C17" s="21" t="n">
        <f aca="false">SUMIFS(Data!$F$2:$F$5000,Data!$C$2:$C$5000,A17,Data!$A$2:$A$5000,"&gt;="&amp;$G$2,Data!$A$2:$A$5000,"&lt;="&amp;$C$2)</f>
        <v>1724000</v>
      </c>
      <c r="D17" s="21" t="n">
        <f aca="false">SUMIFS(Data!$F$2:$F$5000,Data!$C$2:$C$5000,A17,Data!$A$2:$A$5000,"&gt;="&amp;$O$2,Data!$A$2:$A$5000,"&lt;="&amp;$O$3)</f>
        <v>1751000</v>
      </c>
      <c r="E17" s="22" t="n">
        <f aca="false">IFERROR(C17/D17-1,0)</f>
        <v>-0.0154197601370646</v>
      </c>
      <c r="F17" s="21" t="n">
        <f aca="false">SUMIF(Targets!$B$2:$B$50,A17,Targets!$C$2:$C$50)</f>
        <v>3200000</v>
      </c>
      <c r="G17" s="22" t="n">
        <f aca="false">IFERROR(C17/F17,0)</f>
        <v>0.53875</v>
      </c>
      <c r="O17" s="23" t="n">
        <v>2</v>
      </c>
      <c r="P17" s="24" t="n">
        <f aca="false">IF(OR(O17&gt;$G$3,O17&gt;DAY($C$2)),"",SUMIFS(Data!$F$2:$F$5000,Data!$A$2:$A$5000,$G$2+O17-1))</f>
        <v>314000</v>
      </c>
      <c r="Q17" s="24" t="n">
        <f aca="false">IF(O17&gt;DAY(EOMONTH($O$2,0)),"",SUMIFS(Data!$F$2:$F$5000,Data!$A$2:$A$5000,$O$2+O17-1))</f>
        <v>278000</v>
      </c>
    </row>
    <row r="18" customFormat="false" ht="15" hidden="false" customHeight="false" outlineLevel="0" collapsed="false">
      <c r="A18" s="13" t="s">
        <v>48</v>
      </c>
      <c r="B18" s="21" t="n">
        <f aca="false">SUMIFS(Data!$F$2:$F$5000,Data!$C$2:$C$5000,A18,Data!$A$2:$A$5000,$C$2)</f>
        <v>117000</v>
      </c>
      <c r="C18" s="21" t="n">
        <f aca="false">SUMIFS(Data!$F$2:$F$5000,Data!$C$2:$C$5000,A18,Data!$A$2:$A$5000,"&gt;="&amp;$G$2,Data!$A$2:$A$5000,"&lt;="&amp;$C$2)</f>
        <v>2057500</v>
      </c>
      <c r="D18" s="21" t="n">
        <f aca="false">SUMIFS(Data!$F$2:$F$5000,Data!$C$2:$C$5000,A18,Data!$A$2:$A$5000,"&gt;="&amp;$O$2,Data!$A$2:$A$5000,"&lt;="&amp;$O$3)</f>
        <v>1791000</v>
      </c>
      <c r="E18" s="22" t="n">
        <f aca="false">IFERROR(C18/D18-1,0)</f>
        <v>0.148799553322166</v>
      </c>
      <c r="F18" s="21" t="n">
        <f aca="false">SUMIF(Targets!$B$2:$B$50,A18,Targets!$C$2:$C$50)</f>
        <v>3200000</v>
      </c>
      <c r="G18" s="22" t="n">
        <f aca="false">IFERROR(C18/F18,0)</f>
        <v>0.64296875</v>
      </c>
      <c r="O18" s="23" t="n">
        <v>3</v>
      </c>
      <c r="P18" s="24" t="n">
        <f aca="false">IF(OR(O18&gt;$G$3,O18&gt;DAY($C$2)),"",SUMIFS(Data!$F$2:$F$5000,Data!$A$2:$A$5000,$G$2+O18-1))</f>
        <v>378000</v>
      </c>
      <c r="Q18" s="24" t="n">
        <f aca="false">IF(O18&gt;DAY(EOMONTH($O$2,0)),"",SUMIFS(Data!$F$2:$F$5000,Data!$A$2:$A$5000,$O$2+O18-1))</f>
        <v>331500</v>
      </c>
    </row>
    <row r="19" customFormat="false" ht="15" hidden="false" customHeight="false" outlineLevel="0" collapsed="false">
      <c r="O19" s="23" t="n">
        <v>4</v>
      </c>
      <c r="P19" s="24" t="n">
        <f aca="false">IF(OR(O19&gt;$G$3,O19&gt;DAY($C$2)),"",SUMIFS(Data!$F$2:$F$5000,Data!$A$2:$A$5000,$G$2+O19-1))</f>
        <v>0</v>
      </c>
      <c r="Q19" s="24" t="n">
        <f aca="false">IF(O19&gt;DAY(EOMONTH($O$2,0)),"",SUMIFS(Data!$F$2:$F$5000,Data!$A$2:$A$5000,$O$2+O19-1))</f>
        <v>290000</v>
      </c>
    </row>
    <row r="20" customFormat="false" ht="15" hidden="false" customHeight="false" outlineLevel="0" collapsed="false">
      <c r="A20" s="19" t="s">
        <v>49</v>
      </c>
      <c r="O20" s="23" t="n">
        <v>5</v>
      </c>
      <c r="P20" s="24" t="n">
        <f aca="false">IF(OR(O20&gt;$G$3,O20&gt;DAY($C$2)),"",SUMIFS(Data!$F$2:$F$5000,Data!$A$2:$A$5000,$G$2+O20-1))</f>
        <v>324500</v>
      </c>
      <c r="Q20" s="24" t="n">
        <f aca="false">IF(O20&gt;DAY(EOMONTH($O$2,0)),"",SUMIFS(Data!$F$2:$F$5000,Data!$A$2:$A$5000,$O$2+O20-1))</f>
        <v>336000</v>
      </c>
    </row>
    <row r="21" customFormat="false" ht="15" hidden="false" customHeight="false" outlineLevel="0" collapsed="false">
      <c r="A21" s="20" t="s">
        <v>50</v>
      </c>
      <c r="B21" s="20" t="s">
        <v>30</v>
      </c>
      <c r="C21" s="20" t="s">
        <v>51</v>
      </c>
      <c r="O21" s="23" t="n">
        <v>6</v>
      </c>
      <c r="P21" s="24" t="n">
        <f aca="false">IF(OR(O21&gt;$G$3,O21&gt;DAY($C$2)),"",SUMIFS(Data!$F$2:$F$5000,Data!$A$2:$A$5000,$G$2+O21-1))</f>
        <v>392500</v>
      </c>
      <c r="Q21" s="24" t="n">
        <f aca="false">IF(O21&gt;DAY(EOMONTH($O$2,0)),"",SUMIFS(Data!$F$2:$F$5000,Data!$A$2:$A$5000,$O$2+O21-1))</f>
        <v>0</v>
      </c>
    </row>
    <row r="22" customFormat="false" ht="15" hidden="false" customHeight="false" outlineLevel="0" collapsed="false">
      <c r="A22" s="13" t="s">
        <v>52</v>
      </c>
      <c r="B22" s="21" t="n">
        <f aca="false">SUMIFS(Data!$F$2:$F$5000,Data!$D$2:$D$5000,A22,Data!$A$2:$A$5000,"&gt;="&amp;$G$2,Data!$A$2:$A$5000,"&lt;="&amp;$C$2)</f>
        <v>2390000</v>
      </c>
      <c r="C22" s="22" t="n">
        <f aca="false">IFERROR(B22/$D$12,0)</f>
        <v>0.40020093770931</v>
      </c>
      <c r="O22" s="23" t="n">
        <v>7</v>
      </c>
      <c r="P22" s="24" t="n">
        <f aca="false">IF(OR(O22&gt;$G$3,O22&gt;DAY($C$2)),"",SUMIFS(Data!$F$2:$F$5000,Data!$A$2:$A$5000,$G$2+O22-1))</f>
        <v>303000</v>
      </c>
      <c r="Q22" s="24" t="n">
        <f aca="false">IF(O22&gt;DAY(EOMONTH($O$2,0)),"",SUMIFS(Data!$F$2:$F$5000,Data!$A$2:$A$5000,$O$2+O22-1))</f>
        <v>283000</v>
      </c>
    </row>
    <row r="23" customFormat="false" ht="15" hidden="false" customHeight="false" outlineLevel="0" collapsed="false">
      <c r="A23" s="13" t="s">
        <v>53</v>
      </c>
      <c r="B23" s="21" t="n">
        <f aca="false">SUMIFS(Data!$F$2:$F$5000,Data!$D$2:$D$5000,A23,Data!$A$2:$A$5000,"&gt;="&amp;$G$2,Data!$A$2:$A$5000,"&lt;="&amp;$C$2)</f>
        <v>1996000</v>
      </c>
      <c r="C23" s="22" t="n">
        <f aca="false">IFERROR(B23/$D$12,0)</f>
        <v>0.334226389819156</v>
      </c>
      <c r="O23" s="23" t="n">
        <v>8</v>
      </c>
      <c r="P23" s="24" t="n">
        <f aca="false">IF(OR(O23&gt;$G$3,O23&gt;DAY($C$2)),"",SUMIFS(Data!$F$2:$F$5000,Data!$A$2:$A$5000,$G$2+O23-1))</f>
        <v>261000</v>
      </c>
      <c r="Q23" s="24" t="n">
        <f aca="false">IF(O23&gt;DAY(EOMONTH($O$2,0)),"",SUMIFS(Data!$F$2:$F$5000,Data!$A$2:$A$5000,$O$2+O23-1))</f>
        <v>309500</v>
      </c>
    </row>
    <row r="24" customFormat="false" ht="15" hidden="false" customHeight="false" outlineLevel="0" collapsed="false">
      <c r="A24" s="13" t="s">
        <v>54</v>
      </c>
      <c r="B24" s="21" t="n">
        <f aca="false">SUMIFS(Data!$F$2:$F$5000,Data!$D$2:$D$5000,A24,Data!$A$2:$A$5000,"&gt;="&amp;$G$2,Data!$A$2:$A$5000,"&lt;="&amp;$C$2)</f>
        <v>1586000</v>
      </c>
      <c r="C24" s="22" t="n">
        <f aca="false">IFERROR(B24/$D$12,0)</f>
        <v>0.265572672471534</v>
      </c>
      <c r="O24" s="23" t="n">
        <v>9</v>
      </c>
      <c r="P24" s="24" t="n">
        <f aca="false">IF(OR(O24&gt;$G$3,O24&gt;DAY($C$2)),"",SUMIFS(Data!$F$2:$F$5000,Data!$A$2:$A$5000,$G$2+O24-1))</f>
        <v>343500</v>
      </c>
      <c r="Q24" s="24" t="n">
        <f aca="false">IF(O24&gt;DAY(EOMONTH($O$2,0)),"",SUMIFS(Data!$F$2:$F$5000,Data!$A$2:$A$5000,$O$2+O24-1))</f>
        <v>340000</v>
      </c>
    </row>
    <row r="25" customFormat="false" ht="15" hidden="false" customHeight="false" outlineLevel="0" collapsed="false">
      <c r="O25" s="23" t="n">
        <v>10</v>
      </c>
      <c r="P25" s="24" t="n">
        <f aca="false">IF(OR(O25&gt;$G$3,O25&gt;DAY($C$2)),"",SUMIFS(Data!$F$2:$F$5000,Data!$A$2:$A$5000,$G$2+O25-1))</f>
        <v>348500</v>
      </c>
      <c r="Q25" s="24" t="n">
        <f aca="false">IF(O25&gt;DAY(EOMONTH($O$2,0)),"",SUMIFS(Data!$F$2:$F$5000,Data!$A$2:$A$5000,$O$2+O25-1))</f>
        <v>274000</v>
      </c>
    </row>
    <row r="26" customFormat="false" ht="15" hidden="false" customHeight="false" outlineLevel="0" collapsed="false">
      <c r="O26" s="23" t="n">
        <v>11</v>
      </c>
      <c r="P26" s="24" t="n">
        <f aca="false">IF(OR(O26&gt;$G$3,O26&gt;DAY($C$2)),"",SUMIFS(Data!$F$2:$F$5000,Data!$A$2:$A$5000,$G$2+O26-1))</f>
        <v>0</v>
      </c>
      <c r="Q26" s="24" t="n">
        <f aca="false">IF(O26&gt;DAY(EOMONTH($O$2,0)),"",SUMIFS(Data!$F$2:$F$5000,Data!$A$2:$A$5000,$O$2+O26-1))</f>
        <v>337500</v>
      </c>
    </row>
    <row r="27" customFormat="false" ht="15" hidden="false" customHeight="false" outlineLevel="0" collapsed="false">
      <c r="O27" s="23" t="n">
        <v>12</v>
      </c>
      <c r="P27" s="24" t="n">
        <f aca="false">IF(OR(O27&gt;$G$3,O27&gt;DAY($C$2)),"",SUMIFS(Data!$F$2:$F$5000,Data!$A$2:$A$5000,$G$2+O27-1))</f>
        <v>310500</v>
      </c>
      <c r="Q27" s="24" t="n">
        <f aca="false">IF(O27&gt;DAY(EOMONTH($O$2,0)),"",SUMIFS(Data!$F$2:$F$5000,Data!$A$2:$A$5000,$O$2+O27-1))</f>
        <v>279000</v>
      </c>
    </row>
    <row r="28" customFormat="false" ht="15" hidden="false" customHeight="false" outlineLevel="0" collapsed="false">
      <c r="O28" s="23" t="n">
        <v>13</v>
      </c>
      <c r="P28" s="24" t="n">
        <f aca="false">IF(OR(O28&gt;$G$3,O28&gt;DAY($C$2)),"",SUMIFS(Data!$F$2:$F$5000,Data!$A$2:$A$5000,$G$2+O28-1))</f>
        <v>369500</v>
      </c>
      <c r="Q28" s="24" t="n">
        <f aca="false">IF(O28&gt;DAY(EOMONTH($O$2,0)),"",SUMIFS(Data!$F$2:$F$5000,Data!$A$2:$A$5000,$O$2+O28-1))</f>
        <v>0</v>
      </c>
    </row>
    <row r="29" customFormat="false" ht="15" hidden="false" customHeight="false" outlineLevel="0" collapsed="false">
      <c r="O29" s="23" t="n">
        <v>14</v>
      </c>
      <c r="P29" s="24" t="n">
        <f aca="false">IF(OR(O29&gt;$G$3,O29&gt;DAY($C$2)),"",SUMIFS(Data!$F$2:$F$5000,Data!$A$2:$A$5000,$G$2+O29-1))</f>
        <v>332000</v>
      </c>
      <c r="Q29" s="24" t="n">
        <f aca="false">IF(O29&gt;DAY(EOMONTH($O$2,0)),"",SUMIFS(Data!$F$2:$F$5000,Data!$A$2:$A$5000,$O$2+O29-1))</f>
        <v>334000</v>
      </c>
    </row>
    <row r="30" customFormat="false" ht="15" hidden="false" customHeight="false" outlineLevel="0" collapsed="false">
      <c r="O30" s="23" t="n">
        <v>15</v>
      </c>
      <c r="P30" s="24" t="n">
        <f aca="false">IF(OR(O30&gt;$G$3,O30&gt;DAY($C$2)),"",SUMIFS(Data!$F$2:$F$5000,Data!$A$2:$A$5000,$G$2+O30-1))</f>
        <v>356500</v>
      </c>
      <c r="Q30" s="24" t="n">
        <f aca="false">IF(O30&gt;DAY(EOMONTH($O$2,0)),"",SUMIFS(Data!$F$2:$F$5000,Data!$A$2:$A$5000,$O$2+O30-1))</f>
        <v>284500</v>
      </c>
    </row>
    <row r="31" customFormat="false" ht="15" hidden="false" customHeight="false" outlineLevel="0" collapsed="false">
      <c r="O31" s="23" t="n">
        <v>16</v>
      </c>
      <c r="P31" s="24" t="n">
        <f aca="false">IF(OR(O31&gt;$G$3,O31&gt;DAY($C$2)),"",SUMIFS(Data!$F$2:$F$5000,Data!$A$2:$A$5000,$G$2+O31-1))</f>
        <v>395500</v>
      </c>
      <c r="Q31" s="24" t="n">
        <f aca="false">IF(O31&gt;DAY(EOMONTH($O$2,0)),"",SUMIFS(Data!$F$2:$F$5000,Data!$A$2:$A$5000,$O$2+O31-1))</f>
        <v>271000</v>
      </c>
    </row>
    <row r="32" customFormat="false" ht="15" hidden="false" customHeight="false" outlineLevel="0" collapsed="false">
      <c r="O32" s="23" t="n">
        <v>17</v>
      </c>
      <c r="P32" s="24" t="n">
        <f aca="false">IF(OR(O32&gt;$G$3,O32&gt;DAY($C$2)),"",SUMIFS(Data!$F$2:$F$5000,Data!$A$2:$A$5000,$G$2+O32-1))</f>
        <v>338500</v>
      </c>
      <c r="Q32" s="24" t="n">
        <f aca="false">IF(O32&gt;DAY(EOMONTH($O$2,0)),"",SUMIFS(Data!$F$2:$F$5000,Data!$A$2:$A$5000,$O$2+O32-1))</f>
        <v>341000</v>
      </c>
    </row>
    <row r="33" customFormat="false" ht="15" hidden="false" customHeight="false" outlineLevel="0" collapsed="false">
      <c r="O33" s="23" t="n">
        <v>18</v>
      </c>
      <c r="P33" s="24" t="n">
        <f aca="false">IF(OR(O33&gt;$G$3,O33&gt;DAY($C$2)),"",SUMIFS(Data!$F$2:$F$5000,Data!$A$2:$A$5000,$G$2+O33-1))</f>
        <v>0</v>
      </c>
      <c r="Q33" s="24" t="n">
        <f aca="false">IF(O33&gt;DAY(EOMONTH($O$2,0)),"",SUMIFS(Data!$F$2:$F$5000,Data!$A$2:$A$5000,$O$2+O33-1))</f>
        <v>259500</v>
      </c>
    </row>
    <row r="34" customFormat="false" ht="15" hidden="false" customHeight="false" outlineLevel="0" collapsed="false">
      <c r="O34" s="23" t="n">
        <v>19</v>
      </c>
      <c r="P34" s="24" t="n">
        <f aca="false">IF(OR(O34&gt;$G$3,O34&gt;DAY($C$2)),"",SUMIFS(Data!$F$2:$F$5000,Data!$A$2:$A$5000,$G$2+O34-1))</f>
        <v>271000</v>
      </c>
      <c r="Q34" s="24" t="n">
        <f aca="false">IF(O34&gt;DAY(EOMONTH($O$2,0)),"",SUMIFS(Data!$F$2:$F$5000,Data!$A$2:$A$5000,$O$2+O34-1))</f>
        <v>366000</v>
      </c>
    </row>
    <row r="35" customFormat="false" ht="15" hidden="false" customHeight="false" outlineLevel="0" collapsed="false">
      <c r="O35" s="23" t="n">
        <v>20</v>
      </c>
      <c r="P35" s="24" t="n">
        <f aca="false">IF(OR(O35&gt;$G$3,O35&gt;DAY($C$2)),"",SUMIFS(Data!$F$2:$F$5000,Data!$A$2:$A$5000,$G$2+O35-1))</f>
        <v>290500</v>
      </c>
      <c r="Q35" s="24" t="n">
        <f aca="false">IF(O35&gt;DAY(EOMONTH($O$2,0)),"",SUMIFS(Data!$F$2:$F$5000,Data!$A$2:$A$5000,$O$2+O35-1))</f>
        <v>0</v>
      </c>
    </row>
    <row r="36" customFormat="false" ht="15" hidden="false" customHeight="false" outlineLevel="0" collapsed="false">
      <c r="O36" s="23" t="n">
        <v>21</v>
      </c>
      <c r="P36" s="24" t="n">
        <f aca="false">IF(OR(O36&gt;$G$3,O36&gt;DAY($C$2)),"",SUMIFS(Data!$F$2:$F$5000,Data!$A$2:$A$5000,$G$2+O36-1))</f>
        <v>272000</v>
      </c>
      <c r="Q36" s="24" t="n">
        <f aca="false">IF(O36&gt;DAY(EOMONTH($O$2,0)),"",SUMIFS(Data!$F$2:$F$5000,Data!$A$2:$A$5000,$O$2+O36-1))</f>
        <v>334500</v>
      </c>
    </row>
    <row r="37" customFormat="false" ht="15" hidden="false" customHeight="false" outlineLevel="0" collapsed="false">
      <c r="O37" s="23" t="n">
        <v>22</v>
      </c>
      <c r="P37" s="24" t="str">
        <f aca="false">IF(OR(O37&gt;$G$3,O37&gt;DAY($C$2)),"",SUMIFS(Data!$F$2:$F$5000,Data!$A$2:$A$5000,$G$2+O37-1))</f>
        <v/>
      </c>
      <c r="Q37" s="24" t="n">
        <f aca="false">IF(O37&gt;DAY(EOMONTH($O$2,0)),"",SUMIFS(Data!$F$2:$F$5000,Data!$A$2:$A$5000,$O$2+O37-1))</f>
        <v>353500</v>
      </c>
    </row>
    <row r="38" customFormat="false" ht="15" hidden="false" customHeight="false" outlineLevel="0" collapsed="false">
      <c r="O38" s="23" t="n">
        <v>23</v>
      </c>
      <c r="P38" s="24" t="str">
        <f aca="false">IF(OR(O38&gt;$G$3,O38&gt;DAY($C$2)),"",SUMIFS(Data!$F$2:$F$5000,Data!$A$2:$A$5000,$G$2+O38-1))</f>
        <v/>
      </c>
      <c r="Q38" s="24" t="n">
        <f aca="false">IF(O38&gt;DAY(EOMONTH($O$2,0)),"",SUMIFS(Data!$F$2:$F$5000,Data!$A$2:$A$5000,$O$2+O38-1))</f>
        <v>319000</v>
      </c>
    </row>
    <row r="39" customFormat="false" ht="15" hidden="false" customHeight="false" outlineLevel="0" collapsed="false">
      <c r="O39" s="23" t="n">
        <v>24</v>
      </c>
      <c r="P39" s="24" t="str">
        <f aca="false">IF(OR(O39&gt;$G$3,O39&gt;DAY($C$2)),"",SUMIFS(Data!$F$2:$F$5000,Data!$A$2:$A$5000,$G$2+O39-1))</f>
        <v/>
      </c>
      <c r="Q39" s="24" t="n">
        <f aca="false">IF(O39&gt;DAY(EOMONTH($O$2,0)),"",SUMIFS(Data!$F$2:$F$5000,Data!$A$2:$A$5000,$O$2+O39-1))</f>
        <v>413000</v>
      </c>
    </row>
    <row r="40" customFormat="false" ht="15" hidden="false" customHeight="false" outlineLevel="0" collapsed="false">
      <c r="O40" s="23" t="n">
        <v>25</v>
      </c>
      <c r="P40" s="24" t="str">
        <f aca="false">IF(OR(O40&gt;$G$3,O40&gt;DAY($C$2)),"",SUMIFS(Data!$F$2:$F$5000,Data!$A$2:$A$5000,$G$2+O40-1))</f>
        <v/>
      </c>
      <c r="Q40" s="24" t="n">
        <f aca="false">IF(O40&gt;DAY(EOMONTH($O$2,0)),"",SUMIFS(Data!$F$2:$F$5000,Data!$A$2:$A$5000,$O$2+O40-1))</f>
        <v>323500</v>
      </c>
    </row>
    <row r="41" customFormat="false" ht="15" hidden="false" customHeight="false" outlineLevel="0" collapsed="false">
      <c r="O41" s="23" t="n">
        <v>26</v>
      </c>
      <c r="P41" s="24" t="str">
        <f aca="false">IF(OR(O41&gt;$G$3,O41&gt;DAY($C$2)),"",SUMIFS(Data!$F$2:$F$5000,Data!$A$2:$A$5000,$G$2+O41-1))</f>
        <v/>
      </c>
      <c r="Q41" s="24" t="n">
        <f aca="false">IF(O41&gt;DAY(EOMONTH($O$2,0)),"",SUMIFS(Data!$F$2:$F$5000,Data!$A$2:$A$5000,$O$2+O41-1))</f>
        <v>372000</v>
      </c>
    </row>
    <row r="42" customFormat="false" ht="15" hidden="false" customHeight="false" outlineLevel="0" collapsed="false">
      <c r="O42" s="23" t="n">
        <v>27</v>
      </c>
      <c r="P42" s="24" t="str">
        <f aca="false">IF(OR(O42&gt;$G$3,O42&gt;DAY($C$2)),"",SUMIFS(Data!$F$2:$F$5000,Data!$A$2:$A$5000,$G$2+O42-1))</f>
        <v/>
      </c>
      <c r="Q42" s="24" t="n">
        <f aca="false">IF(O42&gt;DAY(EOMONTH($O$2,0)),"",SUMIFS(Data!$F$2:$F$5000,Data!$A$2:$A$5000,$O$2+O42-1))</f>
        <v>0</v>
      </c>
    </row>
    <row r="43" customFormat="false" ht="15" hidden="false" customHeight="false" outlineLevel="0" collapsed="false">
      <c r="O43" s="23" t="n">
        <v>28</v>
      </c>
      <c r="P43" s="24" t="str">
        <f aca="false">IF(OR(O43&gt;$G$3,O43&gt;DAY($C$2)),"",SUMIFS(Data!$F$2:$F$5000,Data!$A$2:$A$5000,$G$2+O43-1))</f>
        <v/>
      </c>
      <c r="Q43" s="24" t="n">
        <f aca="false">IF(O43&gt;DAY(EOMONTH($O$2,0)),"",SUMIFS(Data!$F$2:$F$5000,Data!$A$2:$A$5000,$O$2+O43-1))</f>
        <v>321500</v>
      </c>
    </row>
    <row r="44" customFormat="false" ht="15" hidden="false" customHeight="false" outlineLevel="0" collapsed="false">
      <c r="O44" s="23" t="n">
        <v>29</v>
      </c>
      <c r="P44" s="24" t="str">
        <f aca="false">IF(OR(O44&gt;$G$3,O44&gt;DAY($C$2)),"",SUMIFS(Data!$F$2:$F$5000,Data!$A$2:$A$5000,$G$2+O44-1))</f>
        <v/>
      </c>
      <c r="Q44" s="24" t="n">
        <f aca="false">IF(O44&gt;DAY(EOMONTH($O$2,0)),"",SUMIFS(Data!$F$2:$F$5000,Data!$A$2:$A$5000,$O$2+O44-1))</f>
        <v>381000</v>
      </c>
    </row>
    <row r="45" customFormat="false" ht="15" hidden="false" customHeight="false" outlineLevel="0" collapsed="false">
      <c r="O45" s="23" t="n">
        <v>30</v>
      </c>
      <c r="P45" s="24" t="str">
        <f aca="false">IF(OR(O45&gt;$G$3,O45&gt;DAY($C$2)),"",SUMIFS(Data!$F$2:$F$5000,Data!$A$2:$A$5000,$G$2+O45-1))</f>
        <v/>
      </c>
      <c r="Q45" s="24" t="n">
        <f aca="false">IF(O45&gt;DAY(EOMONTH($O$2,0)),"",SUMIFS(Data!$F$2:$F$5000,Data!$A$2:$A$5000,$O$2+O45-1))</f>
        <v>306000</v>
      </c>
    </row>
    <row r="46" customFormat="false" ht="15" hidden="false" customHeight="false" outlineLevel="0" collapsed="false">
      <c r="O46" s="23" t="n">
        <v>31</v>
      </c>
      <c r="P46" s="24" t="str">
        <f aca="false">IF(OR(O46&gt;$G$3,O46&gt;DAY($C$2)),"",SUMIFS(Data!$F$2:$F$5000,Data!$A$2:$A$5000,$G$2+O46-1))</f>
        <v/>
      </c>
      <c r="Q46" s="24" t="str">
        <f aca="false">IF(O46&gt;DAY(EOMONTH($O$2,0)),"",SUMIFS(Data!$F$2:$F$5000,Data!$A$2:$A$5000,$O$2+O46-1))</f>
        <v/>
      </c>
    </row>
  </sheetData>
  <mergeCells count="1">
    <mergeCell ref="C3:D3"/>
  </mergeCells>
  <conditionalFormatting sqref="H6:H12">
    <cfRule type="cellIs" priority="2" operator="lessThan" aboveAverage="0" equalAverage="0" bottom="0" percent="0" rank="0" text="" dxfId="0">
      <formula>0.5</formula>
    </cfRule>
  </conditionalFormatting>
  <conditionalFormatting sqref="F6:F12">
    <cfRule type="cellIs" priority="3" operator="lessThan" aboveAverage="0" equalAverage="0" bottom="0" percent="0" rank="0" text="" dxfId="0">
      <formula>0</formula>
    </cfRule>
    <cfRule type="cellIs" priority="4" operator="greaterThan" aboveAverage="0" equalAverage="0" bottom="0" percent="0" rank="0" text="" dxfId="1">
      <formula>0</formula>
    </cfRule>
  </conditionalFormatting>
  <conditionalFormatting sqref="M6:M12">
    <cfRule type="cellIs" priority="5" operator="lessThan" aboveAverage="0" equalAverage="0" bottom="0" percent="0" rank="0" text="" dxfId="2">
      <formula>1</formula>
    </cfRule>
    <cfRule type="cellIs" priority="6" operator="greaterThanOrEqual" aboveAverage="0" equalAverage="0" bottom="0" percent="0" rank="0" text="" dxfId="3">
      <formula>1</formula>
    </cfRule>
  </conditionalFormatting>
  <conditionalFormatting sqref="D6:D11">
    <cfRule type="dataBar" priority="7">
      <dataBar showValue="1" minLength="10" maxLength="90">
        <cfvo type="num" val="0"/>
        <cfvo type="max" val="0"/>
        <color rgb="FF7B9BFF"/>
      </dataBar>
      <extLst>
        <ext xmlns:x14="http://schemas.microsoft.com/office/spreadsheetml/2009/9/main" uri="{B025F937-C7B1-47D3-B67F-A62EFF666E3E}">
          <x14:id>{6EA2B83D-7010-49A2-AA6F-5CF5A0ED3520}</x14:id>
        </ext>
      </extLst>
    </cfRule>
  </conditionalFormatting>
  <dataValidations count="1">
    <dataValidation allowBlank="false" errorStyle="stop" operator="between" showDropDown="false" showErrorMessage="false" showInputMessage="false" sqref="C3" type="list">
      <formula1>"Working days (Sunday off),Calendar days"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A2B83D-7010-49A2-AA6F-5CF5A0ED3520}">
            <x14:dataBar minLength="10" maxLength="90" axisPosition="none" gradient="true">
              <x14:cfvo type="num">
                <xm:f>0</xm:f>
              </x14:cfvo>
              <x14:cfvo type="max"/>
              <x14:negativeFillColor rgb="FF7B9BFF"/>
              <x14:axisColor rgb="FF000000"/>
            </x14:dataBar>
          </x14:cfRule>
          <xm:sqref>D6:D11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14"/>
    <col collapsed="false" customWidth="true" hidden="false" outlineLevel="0" max="7" min="7" style="0" width="3"/>
    <col collapsed="false" customWidth="true" hidden="false" outlineLevel="0" max="8" min="8" style="0" width="70"/>
  </cols>
  <sheetData>
    <row r="1" customFormat="false" ht="15" hidden="false" customHeight="false" outlineLevel="0" collapsed="false">
      <c r="A1" s="25" t="s">
        <v>55</v>
      </c>
      <c r="B1" s="25" t="s">
        <v>27</v>
      </c>
      <c r="C1" s="25" t="s">
        <v>28</v>
      </c>
      <c r="D1" s="25" t="s">
        <v>50</v>
      </c>
      <c r="E1" s="25" t="s">
        <v>56</v>
      </c>
      <c r="F1" s="25" t="s">
        <v>57</v>
      </c>
      <c r="H1" s="10" t="s">
        <v>58</v>
      </c>
    </row>
    <row r="2" customFormat="false" ht="15" hidden="false" customHeight="false" outlineLevel="0" collapsed="false">
      <c r="A2" s="26" t="n">
        <v>46266</v>
      </c>
      <c r="B2" s="27" t="s">
        <v>59</v>
      </c>
      <c r="C2" s="27" t="s">
        <v>46</v>
      </c>
      <c r="D2" s="27" t="s">
        <v>53</v>
      </c>
      <c r="E2" s="0" t="n">
        <v>22</v>
      </c>
      <c r="F2" s="28" t="n">
        <f aca="false">E2*4000</f>
        <v>88000</v>
      </c>
    </row>
    <row r="3" customFormat="false" ht="15" hidden="false" customHeight="false" outlineLevel="0" collapsed="false">
      <c r="A3" s="26" t="n">
        <v>46266</v>
      </c>
      <c r="B3" s="27" t="s">
        <v>60</v>
      </c>
      <c r="C3" s="27" t="s">
        <v>46</v>
      </c>
      <c r="D3" s="27" t="s">
        <v>53</v>
      </c>
      <c r="E3" s="0" t="n">
        <v>15</v>
      </c>
      <c r="F3" s="28" t="n">
        <f aca="false">E3*4000</f>
        <v>60000</v>
      </c>
    </row>
    <row r="4" customFormat="false" ht="15" hidden="false" customHeight="false" outlineLevel="0" collapsed="false">
      <c r="A4" s="26" t="n">
        <v>46266</v>
      </c>
      <c r="B4" s="27" t="s">
        <v>61</v>
      </c>
      <c r="C4" s="27" t="s">
        <v>47</v>
      </c>
      <c r="D4" s="27" t="s">
        <v>52</v>
      </c>
      <c r="E4" s="0" t="n">
        <v>28</v>
      </c>
      <c r="F4" s="28" t="n">
        <f aca="false">E4*2500</f>
        <v>70000</v>
      </c>
    </row>
    <row r="5" customFormat="false" ht="15" hidden="false" customHeight="false" outlineLevel="0" collapsed="false">
      <c r="A5" s="26" t="n">
        <v>46266</v>
      </c>
      <c r="B5" s="27" t="s">
        <v>62</v>
      </c>
      <c r="C5" s="27" t="s">
        <v>47</v>
      </c>
      <c r="D5" s="27" t="s">
        <v>52</v>
      </c>
      <c r="E5" s="0" t="n">
        <v>18</v>
      </c>
      <c r="F5" s="28" t="n">
        <f aca="false">E5*2500</f>
        <v>45000</v>
      </c>
    </row>
    <row r="6" customFormat="false" ht="15" hidden="false" customHeight="false" outlineLevel="0" collapsed="false">
      <c r="A6" s="26" t="n">
        <v>46266</v>
      </c>
      <c r="B6" s="27" t="s">
        <v>63</v>
      </c>
      <c r="C6" s="27" t="s">
        <v>48</v>
      </c>
      <c r="D6" s="27" t="s">
        <v>52</v>
      </c>
      <c r="E6" s="0" t="n">
        <v>30</v>
      </c>
      <c r="F6" s="28" t="n">
        <f aca="false">E6*2500</f>
        <v>75000</v>
      </c>
    </row>
    <row r="7" customFormat="false" ht="15" hidden="false" customHeight="false" outlineLevel="0" collapsed="false">
      <c r="A7" s="26" t="n">
        <v>46266</v>
      </c>
      <c r="B7" s="27" t="s">
        <v>64</v>
      </c>
      <c r="C7" s="27" t="s">
        <v>48</v>
      </c>
      <c r="D7" s="27" t="s">
        <v>52</v>
      </c>
      <c r="E7" s="0" t="n">
        <v>11</v>
      </c>
      <c r="F7" s="28" t="n">
        <f aca="false">E7*2500</f>
        <v>27500</v>
      </c>
    </row>
    <row r="8" customFormat="false" ht="15" hidden="false" customHeight="false" outlineLevel="0" collapsed="false">
      <c r="A8" s="26" t="n">
        <v>46267</v>
      </c>
      <c r="B8" s="27" t="s">
        <v>59</v>
      </c>
      <c r="C8" s="27" t="s">
        <v>46</v>
      </c>
      <c r="D8" s="27" t="s">
        <v>53</v>
      </c>
      <c r="E8" s="0" t="n">
        <v>14</v>
      </c>
      <c r="F8" s="28" t="n">
        <f aca="false">E8*4000</f>
        <v>56000</v>
      </c>
    </row>
    <row r="9" customFormat="false" ht="15" hidden="false" customHeight="false" outlineLevel="0" collapsed="false">
      <c r="A9" s="26" t="n">
        <v>46267</v>
      </c>
      <c r="B9" s="27" t="s">
        <v>60</v>
      </c>
      <c r="C9" s="27" t="s">
        <v>46</v>
      </c>
      <c r="D9" s="27" t="s">
        <v>52</v>
      </c>
      <c r="E9" s="0" t="n">
        <v>13</v>
      </c>
      <c r="F9" s="28" t="n">
        <f aca="false">E9*2500</f>
        <v>32500</v>
      </c>
    </row>
    <row r="10" customFormat="false" ht="15" hidden="false" customHeight="false" outlineLevel="0" collapsed="false">
      <c r="A10" s="26" t="n">
        <v>46267</v>
      </c>
      <c r="B10" s="27" t="s">
        <v>61</v>
      </c>
      <c r="C10" s="27" t="s">
        <v>47</v>
      </c>
      <c r="D10" s="27" t="s">
        <v>53</v>
      </c>
      <c r="E10" s="0" t="n">
        <v>8</v>
      </c>
      <c r="F10" s="28" t="n">
        <f aca="false">E10*4000</f>
        <v>32000</v>
      </c>
    </row>
    <row r="11" customFormat="false" ht="15" hidden="false" customHeight="false" outlineLevel="0" collapsed="false">
      <c r="A11" s="26" t="n">
        <v>46267</v>
      </c>
      <c r="B11" s="27" t="s">
        <v>62</v>
      </c>
      <c r="C11" s="27" t="s">
        <v>47</v>
      </c>
      <c r="D11" s="27" t="s">
        <v>54</v>
      </c>
      <c r="E11" s="0" t="n">
        <v>5</v>
      </c>
      <c r="F11" s="28" t="n">
        <f aca="false">E11*6500</f>
        <v>32500</v>
      </c>
    </row>
    <row r="12" customFormat="false" ht="15" hidden="false" customHeight="false" outlineLevel="0" collapsed="false">
      <c r="A12" s="26" t="n">
        <v>46267</v>
      </c>
      <c r="B12" s="27" t="s">
        <v>63</v>
      </c>
      <c r="C12" s="27" t="s">
        <v>48</v>
      </c>
      <c r="D12" s="27" t="s">
        <v>52</v>
      </c>
      <c r="E12" s="0" t="n">
        <v>24</v>
      </c>
      <c r="F12" s="28" t="n">
        <f aca="false">E12*2500</f>
        <v>60000</v>
      </c>
    </row>
    <row r="13" customFormat="false" ht="15" hidden="false" customHeight="false" outlineLevel="0" collapsed="false">
      <c r="A13" s="26" t="n">
        <v>46267</v>
      </c>
      <c r="B13" s="27" t="s">
        <v>64</v>
      </c>
      <c r="C13" s="27" t="s">
        <v>48</v>
      </c>
      <c r="D13" s="27" t="s">
        <v>54</v>
      </c>
      <c r="E13" s="0" t="n">
        <v>10</v>
      </c>
      <c r="F13" s="28" t="n">
        <f aca="false">E13*6500</f>
        <v>65000</v>
      </c>
    </row>
    <row r="14" customFormat="false" ht="15" hidden="false" customHeight="false" outlineLevel="0" collapsed="false">
      <c r="A14" s="26" t="n">
        <v>46268</v>
      </c>
      <c r="B14" s="27" t="s">
        <v>59</v>
      </c>
      <c r="C14" s="27" t="s">
        <v>46</v>
      </c>
      <c r="D14" s="27" t="s">
        <v>54</v>
      </c>
      <c r="E14" s="0" t="n">
        <v>10</v>
      </c>
      <c r="F14" s="28" t="n">
        <f aca="false">E14*6500</f>
        <v>65000</v>
      </c>
    </row>
    <row r="15" customFormat="false" ht="15" hidden="false" customHeight="false" outlineLevel="0" collapsed="false">
      <c r="A15" s="26" t="n">
        <v>46268</v>
      </c>
      <c r="B15" s="27" t="s">
        <v>60</v>
      </c>
      <c r="C15" s="27" t="s">
        <v>46</v>
      </c>
      <c r="D15" s="27" t="s">
        <v>52</v>
      </c>
      <c r="E15" s="0" t="n">
        <v>30</v>
      </c>
      <c r="F15" s="28" t="n">
        <f aca="false">E15*2500</f>
        <v>75000</v>
      </c>
    </row>
    <row r="16" customFormat="false" ht="15" hidden="false" customHeight="false" outlineLevel="0" collapsed="false">
      <c r="A16" s="26" t="n">
        <v>46268</v>
      </c>
      <c r="B16" s="27" t="s">
        <v>61</v>
      </c>
      <c r="C16" s="27" t="s">
        <v>47</v>
      </c>
      <c r="D16" s="27" t="s">
        <v>52</v>
      </c>
      <c r="E16" s="0" t="n">
        <v>23</v>
      </c>
      <c r="F16" s="28" t="n">
        <f aca="false">E16*2500</f>
        <v>57500</v>
      </c>
    </row>
    <row r="17" customFormat="false" ht="15" hidden="false" customHeight="false" outlineLevel="0" collapsed="false">
      <c r="A17" s="26" t="n">
        <v>46268</v>
      </c>
      <c r="B17" s="27" t="s">
        <v>62</v>
      </c>
      <c r="C17" s="27" t="s">
        <v>47</v>
      </c>
      <c r="D17" s="27" t="s">
        <v>52</v>
      </c>
      <c r="E17" s="0" t="n">
        <v>16</v>
      </c>
      <c r="F17" s="28" t="n">
        <f aca="false">E17*2500</f>
        <v>40000</v>
      </c>
    </row>
    <row r="18" customFormat="false" ht="15" hidden="false" customHeight="false" outlineLevel="0" collapsed="false">
      <c r="A18" s="26" t="n">
        <v>46268</v>
      </c>
      <c r="B18" s="27" t="s">
        <v>63</v>
      </c>
      <c r="C18" s="27" t="s">
        <v>48</v>
      </c>
      <c r="D18" s="27" t="s">
        <v>52</v>
      </c>
      <c r="E18" s="0" t="n">
        <v>22</v>
      </c>
      <c r="F18" s="28" t="n">
        <f aca="false">E18*2500</f>
        <v>55000</v>
      </c>
    </row>
    <row r="19" customFormat="false" ht="15" hidden="false" customHeight="false" outlineLevel="0" collapsed="false">
      <c r="A19" s="26" t="n">
        <v>46268</v>
      </c>
      <c r="B19" s="27" t="s">
        <v>64</v>
      </c>
      <c r="C19" s="27" t="s">
        <v>48</v>
      </c>
      <c r="D19" s="27" t="s">
        <v>54</v>
      </c>
      <c r="E19" s="0" t="n">
        <v>6</v>
      </c>
      <c r="F19" s="28" t="n">
        <f aca="false">E19*6500</f>
        <v>39000</v>
      </c>
    </row>
    <row r="20" customFormat="false" ht="15" hidden="false" customHeight="false" outlineLevel="0" collapsed="false">
      <c r="A20" s="26" t="n">
        <v>46269</v>
      </c>
      <c r="B20" s="27" t="s">
        <v>59</v>
      </c>
      <c r="C20" s="27" t="s">
        <v>46</v>
      </c>
      <c r="D20" s="27" t="s">
        <v>54</v>
      </c>
      <c r="E20" s="0" t="n">
        <v>7</v>
      </c>
      <c r="F20" s="28" t="n">
        <f aca="false">E20*6500</f>
        <v>45500</v>
      </c>
    </row>
    <row r="21" customFormat="false" ht="15" hidden="false" customHeight="false" outlineLevel="0" collapsed="false">
      <c r="A21" s="26" t="n">
        <v>46269</v>
      </c>
      <c r="B21" s="27" t="s">
        <v>60</v>
      </c>
      <c r="C21" s="27" t="s">
        <v>46</v>
      </c>
      <c r="D21" s="27" t="s">
        <v>54</v>
      </c>
      <c r="E21" s="0" t="n">
        <v>9</v>
      </c>
      <c r="F21" s="28" t="n">
        <f aca="false">E21*6500</f>
        <v>58500</v>
      </c>
    </row>
    <row r="22" customFormat="false" ht="15" hidden="false" customHeight="false" outlineLevel="0" collapsed="false">
      <c r="A22" s="26" t="n">
        <v>46269</v>
      </c>
      <c r="B22" s="27" t="s">
        <v>61</v>
      </c>
      <c r="C22" s="27" t="s">
        <v>47</v>
      </c>
      <c r="D22" s="27" t="s">
        <v>52</v>
      </c>
      <c r="E22" s="0" t="n">
        <v>19</v>
      </c>
      <c r="F22" s="28" t="n">
        <f aca="false">E22*2500</f>
        <v>47500</v>
      </c>
    </row>
    <row r="23" customFormat="false" ht="15" hidden="false" customHeight="false" outlineLevel="0" collapsed="false">
      <c r="A23" s="26" t="n">
        <v>46269</v>
      </c>
      <c r="B23" s="27" t="s">
        <v>62</v>
      </c>
      <c r="C23" s="27" t="s">
        <v>47</v>
      </c>
      <c r="D23" s="27" t="s">
        <v>54</v>
      </c>
      <c r="E23" s="0" t="n">
        <v>9</v>
      </c>
      <c r="F23" s="28" t="n">
        <f aca="false">E23*6500</f>
        <v>58500</v>
      </c>
    </row>
    <row r="24" customFormat="false" ht="15" hidden="false" customHeight="false" outlineLevel="0" collapsed="false">
      <c r="A24" s="26" t="n">
        <v>46269</v>
      </c>
      <c r="B24" s="27" t="s">
        <v>63</v>
      </c>
      <c r="C24" s="27" t="s">
        <v>48</v>
      </c>
      <c r="D24" s="27" t="s">
        <v>54</v>
      </c>
      <c r="E24" s="0" t="n">
        <v>5</v>
      </c>
      <c r="F24" s="28" t="n">
        <f aca="false">E24*6500</f>
        <v>32500</v>
      </c>
    </row>
    <row r="25" customFormat="false" ht="15" hidden="false" customHeight="false" outlineLevel="0" collapsed="false">
      <c r="A25" s="26" t="n">
        <v>46269</v>
      </c>
      <c r="B25" s="27" t="s">
        <v>64</v>
      </c>
      <c r="C25" s="27" t="s">
        <v>48</v>
      </c>
      <c r="D25" s="27" t="s">
        <v>52</v>
      </c>
      <c r="E25" s="0" t="n">
        <v>19</v>
      </c>
      <c r="F25" s="28" t="n">
        <f aca="false">E25*2500</f>
        <v>47500</v>
      </c>
    </row>
    <row r="26" customFormat="false" ht="15" hidden="false" customHeight="false" outlineLevel="0" collapsed="false">
      <c r="A26" s="26" t="n">
        <v>46270</v>
      </c>
      <c r="B26" s="27" t="s">
        <v>59</v>
      </c>
      <c r="C26" s="27" t="s">
        <v>46</v>
      </c>
      <c r="D26" s="27" t="s">
        <v>54</v>
      </c>
      <c r="E26" s="0" t="n">
        <v>9</v>
      </c>
      <c r="F26" s="28" t="n">
        <f aca="false">E26*6500</f>
        <v>58500</v>
      </c>
    </row>
    <row r="27" customFormat="false" ht="15" hidden="false" customHeight="false" outlineLevel="0" collapsed="false">
      <c r="A27" s="26" t="n">
        <v>46270</v>
      </c>
      <c r="B27" s="27" t="s">
        <v>60</v>
      </c>
      <c r="C27" s="27" t="s">
        <v>46</v>
      </c>
      <c r="D27" s="27" t="s">
        <v>53</v>
      </c>
      <c r="E27" s="0" t="n">
        <v>13</v>
      </c>
      <c r="F27" s="28" t="n">
        <f aca="false">E27*4000</f>
        <v>52000</v>
      </c>
    </row>
    <row r="28" customFormat="false" ht="15" hidden="false" customHeight="false" outlineLevel="0" collapsed="false">
      <c r="A28" s="26" t="n">
        <v>46270</v>
      </c>
      <c r="B28" s="27" t="s">
        <v>61</v>
      </c>
      <c r="C28" s="27" t="s">
        <v>47</v>
      </c>
      <c r="D28" s="27" t="s">
        <v>53</v>
      </c>
      <c r="E28" s="0" t="n">
        <v>12</v>
      </c>
      <c r="F28" s="28" t="n">
        <f aca="false">E28*4000</f>
        <v>48000</v>
      </c>
    </row>
    <row r="29" customFormat="false" ht="15" hidden="false" customHeight="false" outlineLevel="0" collapsed="false">
      <c r="A29" s="26" t="n">
        <v>46270</v>
      </c>
      <c r="B29" s="27" t="s">
        <v>62</v>
      </c>
      <c r="C29" s="27" t="s">
        <v>47</v>
      </c>
      <c r="D29" s="27" t="s">
        <v>52</v>
      </c>
      <c r="E29" s="0" t="n">
        <v>25</v>
      </c>
      <c r="F29" s="28" t="n">
        <f aca="false">E29*2500</f>
        <v>62500</v>
      </c>
    </row>
    <row r="30" customFormat="false" ht="15" hidden="false" customHeight="false" outlineLevel="0" collapsed="false">
      <c r="A30" s="26" t="n">
        <v>46270</v>
      </c>
      <c r="B30" s="27" t="s">
        <v>63</v>
      </c>
      <c r="C30" s="27" t="s">
        <v>48</v>
      </c>
      <c r="D30" s="27" t="s">
        <v>54</v>
      </c>
      <c r="E30" s="0" t="n">
        <v>10</v>
      </c>
      <c r="F30" s="28" t="n">
        <f aca="false">E30*6500</f>
        <v>65000</v>
      </c>
    </row>
    <row r="31" customFormat="false" ht="15" hidden="false" customHeight="false" outlineLevel="0" collapsed="false">
      <c r="A31" s="26" t="n">
        <v>46270</v>
      </c>
      <c r="B31" s="27" t="s">
        <v>64</v>
      </c>
      <c r="C31" s="27" t="s">
        <v>48</v>
      </c>
      <c r="D31" s="27" t="s">
        <v>52</v>
      </c>
      <c r="E31" s="0" t="n">
        <v>20</v>
      </c>
      <c r="F31" s="28" t="n">
        <f aca="false">E31*2500</f>
        <v>50000</v>
      </c>
    </row>
    <row r="32" customFormat="false" ht="15" hidden="false" customHeight="false" outlineLevel="0" collapsed="false">
      <c r="A32" s="26" t="n">
        <v>46272</v>
      </c>
      <c r="B32" s="27" t="s">
        <v>59</v>
      </c>
      <c r="C32" s="27" t="s">
        <v>46</v>
      </c>
      <c r="D32" s="27" t="s">
        <v>54</v>
      </c>
      <c r="E32" s="0" t="n">
        <v>9</v>
      </c>
      <c r="F32" s="28" t="n">
        <f aca="false">E32*6500</f>
        <v>58500</v>
      </c>
    </row>
    <row r="33" customFormat="false" ht="15" hidden="false" customHeight="false" outlineLevel="0" collapsed="false">
      <c r="A33" s="26" t="n">
        <v>46272</v>
      </c>
      <c r="B33" s="27" t="s">
        <v>60</v>
      </c>
      <c r="C33" s="27" t="s">
        <v>46</v>
      </c>
      <c r="D33" s="27" t="s">
        <v>53</v>
      </c>
      <c r="E33" s="0" t="n">
        <v>16</v>
      </c>
      <c r="F33" s="28" t="n">
        <f aca="false">E33*4000</f>
        <v>64000</v>
      </c>
    </row>
    <row r="34" customFormat="false" ht="15" hidden="false" customHeight="false" outlineLevel="0" collapsed="false">
      <c r="A34" s="26" t="n">
        <v>46272</v>
      </c>
      <c r="B34" s="27" t="s">
        <v>61</v>
      </c>
      <c r="C34" s="27" t="s">
        <v>47</v>
      </c>
      <c r="D34" s="27" t="s">
        <v>53</v>
      </c>
      <c r="E34" s="0" t="n">
        <v>15</v>
      </c>
      <c r="F34" s="28" t="n">
        <f aca="false">E34*4000</f>
        <v>60000</v>
      </c>
    </row>
    <row r="35" customFormat="false" ht="15" hidden="false" customHeight="false" outlineLevel="0" collapsed="false">
      <c r="A35" s="26" t="n">
        <v>46272</v>
      </c>
      <c r="B35" s="27" t="s">
        <v>62</v>
      </c>
      <c r="C35" s="27" t="s">
        <v>47</v>
      </c>
      <c r="D35" s="27" t="s">
        <v>52</v>
      </c>
      <c r="E35" s="0" t="n">
        <v>13</v>
      </c>
      <c r="F35" s="28" t="n">
        <f aca="false">E35*2500</f>
        <v>32500</v>
      </c>
    </row>
    <row r="36" customFormat="false" ht="15" hidden="false" customHeight="false" outlineLevel="0" collapsed="false">
      <c r="A36" s="26" t="n">
        <v>46272</v>
      </c>
      <c r="B36" s="27" t="s">
        <v>63</v>
      </c>
      <c r="C36" s="27" t="s">
        <v>48</v>
      </c>
      <c r="D36" s="27" t="s">
        <v>53</v>
      </c>
      <c r="E36" s="0" t="n">
        <v>9</v>
      </c>
      <c r="F36" s="28" t="n">
        <f aca="false">E36*4000</f>
        <v>36000</v>
      </c>
    </row>
    <row r="37" customFormat="false" ht="15" hidden="false" customHeight="false" outlineLevel="0" collapsed="false">
      <c r="A37" s="26" t="n">
        <v>46272</v>
      </c>
      <c r="B37" s="27" t="s">
        <v>64</v>
      </c>
      <c r="C37" s="27" t="s">
        <v>48</v>
      </c>
      <c r="D37" s="27" t="s">
        <v>53</v>
      </c>
      <c r="E37" s="0" t="n">
        <v>8</v>
      </c>
      <c r="F37" s="28" t="n">
        <f aca="false">E37*4000</f>
        <v>32000</v>
      </c>
    </row>
    <row r="38" customFormat="false" ht="15" hidden="false" customHeight="false" outlineLevel="0" collapsed="false">
      <c r="A38" s="26" t="n">
        <v>46273</v>
      </c>
      <c r="B38" s="27" t="s">
        <v>59</v>
      </c>
      <c r="C38" s="27" t="s">
        <v>46</v>
      </c>
      <c r="D38" s="27" t="s">
        <v>53</v>
      </c>
      <c r="E38" s="0" t="n">
        <v>14</v>
      </c>
      <c r="F38" s="28" t="n">
        <f aca="false">E38*4000</f>
        <v>56000</v>
      </c>
    </row>
    <row r="39" customFormat="false" ht="15" hidden="false" customHeight="false" outlineLevel="0" collapsed="false">
      <c r="A39" s="26" t="n">
        <v>46273</v>
      </c>
      <c r="B39" s="27" t="s">
        <v>60</v>
      </c>
      <c r="C39" s="27" t="s">
        <v>46</v>
      </c>
      <c r="D39" s="27" t="s">
        <v>54</v>
      </c>
      <c r="E39" s="0" t="n">
        <v>5</v>
      </c>
      <c r="F39" s="28" t="n">
        <f aca="false">E39*6500</f>
        <v>32500</v>
      </c>
    </row>
    <row r="40" customFormat="false" ht="15" hidden="false" customHeight="false" outlineLevel="0" collapsed="false">
      <c r="A40" s="26" t="n">
        <v>46273</v>
      </c>
      <c r="B40" s="27" t="s">
        <v>61</v>
      </c>
      <c r="C40" s="27" t="s">
        <v>47</v>
      </c>
      <c r="D40" s="27" t="s">
        <v>54</v>
      </c>
      <c r="E40" s="0" t="n">
        <v>9</v>
      </c>
      <c r="F40" s="28" t="n">
        <f aca="false">E40*6500</f>
        <v>58500</v>
      </c>
    </row>
    <row r="41" customFormat="false" ht="15" hidden="false" customHeight="false" outlineLevel="0" collapsed="false">
      <c r="A41" s="26" t="n">
        <v>46273</v>
      </c>
      <c r="B41" s="27" t="s">
        <v>62</v>
      </c>
      <c r="C41" s="27" t="s">
        <v>47</v>
      </c>
      <c r="D41" s="27" t="s">
        <v>53</v>
      </c>
      <c r="E41" s="0" t="n">
        <v>11</v>
      </c>
      <c r="F41" s="28" t="n">
        <f aca="false">E41*4000</f>
        <v>44000</v>
      </c>
    </row>
    <row r="42" customFormat="false" ht="15" hidden="false" customHeight="false" outlineLevel="0" collapsed="false">
      <c r="A42" s="26" t="n">
        <v>46273</v>
      </c>
      <c r="B42" s="27" t="s">
        <v>63</v>
      </c>
      <c r="C42" s="27" t="s">
        <v>48</v>
      </c>
      <c r="D42" s="27" t="s">
        <v>53</v>
      </c>
      <c r="E42" s="0" t="n">
        <v>15</v>
      </c>
      <c r="F42" s="28" t="n">
        <f aca="false">E42*4000</f>
        <v>60000</v>
      </c>
    </row>
    <row r="43" customFormat="false" ht="15" hidden="false" customHeight="false" outlineLevel="0" collapsed="false">
      <c r="A43" s="26" t="n">
        <v>46273</v>
      </c>
      <c r="B43" s="27" t="s">
        <v>64</v>
      </c>
      <c r="C43" s="27" t="s">
        <v>48</v>
      </c>
      <c r="D43" s="27" t="s">
        <v>54</v>
      </c>
      <c r="E43" s="0" t="n">
        <v>9</v>
      </c>
      <c r="F43" s="28" t="n">
        <f aca="false">E43*6500</f>
        <v>58500</v>
      </c>
    </row>
    <row r="44" customFormat="false" ht="15" hidden="false" customHeight="false" outlineLevel="0" collapsed="false">
      <c r="A44" s="26" t="n">
        <v>46274</v>
      </c>
      <c r="B44" s="27" t="s">
        <v>59</v>
      </c>
      <c r="C44" s="27" t="s">
        <v>46</v>
      </c>
      <c r="D44" s="27" t="s">
        <v>52</v>
      </c>
      <c r="E44" s="0" t="n">
        <v>32</v>
      </c>
      <c r="F44" s="28" t="n">
        <f aca="false">E44*2500</f>
        <v>80000</v>
      </c>
    </row>
    <row r="45" customFormat="false" ht="15" hidden="false" customHeight="false" outlineLevel="0" collapsed="false">
      <c r="A45" s="26" t="n">
        <v>46274</v>
      </c>
      <c r="B45" s="27" t="s">
        <v>60</v>
      </c>
      <c r="C45" s="27" t="s">
        <v>46</v>
      </c>
      <c r="D45" s="27" t="s">
        <v>53</v>
      </c>
      <c r="E45" s="0" t="n">
        <v>13</v>
      </c>
      <c r="F45" s="28" t="n">
        <f aca="false">E45*4000</f>
        <v>52000</v>
      </c>
    </row>
    <row r="46" customFormat="false" ht="15" hidden="false" customHeight="false" outlineLevel="0" collapsed="false">
      <c r="A46" s="26" t="n">
        <v>46274</v>
      </c>
      <c r="B46" s="27" t="s">
        <v>61</v>
      </c>
      <c r="C46" s="27" t="s">
        <v>47</v>
      </c>
      <c r="D46" s="27" t="s">
        <v>54</v>
      </c>
      <c r="E46" s="0" t="n">
        <v>5</v>
      </c>
      <c r="F46" s="28" t="n">
        <f aca="false">E46*6500</f>
        <v>32500</v>
      </c>
    </row>
    <row r="47" customFormat="false" ht="15" hidden="false" customHeight="false" outlineLevel="0" collapsed="false">
      <c r="A47" s="26" t="n">
        <v>46274</v>
      </c>
      <c r="B47" s="27" t="s">
        <v>62</v>
      </c>
      <c r="C47" s="27" t="s">
        <v>47</v>
      </c>
      <c r="D47" s="27" t="s">
        <v>54</v>
      </c>
      <c r="E47" s="0" t="n">
        <v>9</v>
      </c>
      <c r="F47" s="28" t="n">
        <f aca="false">E47*6500</f>
        <v>58500</v>
      </c>
    </row>
    <row r="48" customFormat="false" ht="15" hidden="false" customHeight="false" outlineLevel="0" collapsed="false">
      <c r="A48" s="26" t="n">
        <v>46274</v>
      </c>
      <c r="B48" s="27" t="s">
        <v>63</v>
      </c>
      <c r="C48" s="27" t="s">
        <v>48</v>
      </c>
      <c r="D48" s="27" t="s">
        <v>54</v>
      </c>
      <c r="E48" s="0" t="n">
        <v>9</v>
      </c>
      <c r="F48" s="28" t="n">
        <f aca="false">E48*6500</f>
        <v>58500</v>
      </c>
    </row>
    <row r="49" customFormat="false" ht="15" hidden="false" customHeight="false" outlineLevel="0" collapsed="false">
      <c r="A49" s="26" t="n">
        <v>46274</v>
      </c>
      <c r="B49" s="27" t="s">
        <v>64</v>
      </c>
      <c r="C49" s="27" t="s">
        <v>48</v>
      </c>
      <c r="D49" s="27" t="s">
        <v>54</v>
      </c>
      <c r="E49" s="0" t="n">
        <v>9</v>
      </c>
      <c r="F49" s="28" t="n">
        <f aca="false">E49*6500</f>
        <v>58500</v>
      </c>
    </row>
    <row r="50" customFormat="false" ht="15" hidden="false" customHeight="false" outlineLevel="0" collapsed="false">
      <c r="A50" s="26" t="n">
        <v>46275</v>
      </c>
      <c r="B50" s="27" t="s">
        <v>59</v>
      </c>
      <c r="C50" s="27" t="s">
        <v>46</v>
      </c>
      <c r="D50" s="27" t="s">
        <v>53</v>
      </c>
      <c r="E50" s="0" t="n">
        <v>19</v>
      </c>
      <c r="F50" s="28" t="n">
        <f aca="false">E50*4000</f>
        <v>76000</v>
      </c>
    </row>
    <row r="51" customFormat="false" ht="15" hidden="false" customHeight="false" outlineLevel="0" collapsed="false">
      <c r="A51" s="26" t="n">
        <v>46275</v>
      </c>
      <c r="B51" s="27" t="s">
        <v>60</v>
      </c>
      <c r="C51" s="27" t="s">
        <v>46</v>
      </c>
      <c r="D51" s="27" t="s">
        <v>54</v>
      </c>
      <c r="E51" s="0" t="n">
        <v>7</v>
      </c>
      <c r="F51" s="28" t="n">
        <f aca="false">E51*6500</f>
        <v>45500</v>
      </c>
    </row>
    <row r="52" customFormat="false" ht="15" hidden="false" customHeight="false" outlineLevel="0" collapsed="false">
      <c r="A52" s="26" t="n">
        <v>46275</v>
      </c>
      <c r="B52" s="27" t="s">
        <v>61</v>
      </c>
      <c r="C52" s="27" t="s">
        <v>47</v>
      </c>
      <c r="D52" s="27" t="s">
        <v>53</v>
      </c>
      <c r="E52" s="0" t="n">
        <v>12</v>
      </c>
      <c r="F52" s="28" t="n">
        <f aca="false">E52*4000</f>
        <v>48000</v>
      </c>
    </row>
    <row r="53" customFormat="false" ht="15" hidden="false" customHeight="false" outlineLevel="0" collapsed="false">
      <c r="A53" s="26" t="n">
        <v>46275</v>
      </c>
      <c r="B53" s="27" t="s">
        <v>62</v>
      </c>
      <c r="C53" s="27" t="s">
        <v>47</v>
      </c>
      <c r="D53" s="27" t="s">
        <v>54</v>
      </c>
      <c r="E53" s="0" t="n">
        <v>5</v>
      </c>
      <c r="F53" s="28" t="n">
        <f aca="false">E53*6500</f>
        <v>32500</v>
      </c>
    </row>
    <row r="54" customFormat="false" ht="15" hidden="false" customHeight="false" outlineLevel="0" collapsed="false">
      <c r="A54" s="26" t="n">
        <v>46275</v>
      </c>
      <c r="B54" s="27" t="s">
        <v>63</v>
      </c>
      <c r="C54" s="27" t="s">
        <v>48</v>
      </c>
      <c r="D54" s="27" t="s">
        <v>52</v>
      </c>
      <c r="E54" s="0" t="n">
        <v>16</v>
      </c>
      <c r="F54" s="28" t="n">
        <f aca="false">E54*2500</f>
        <v>40000</v>
      </c>
    </row>
    <row r="55" customFormat="false" ht="15" hidden="false" customHeight="false" outlineLevel="0" collapsed="false">
      <c r="A55" s="26" t="n">
        <v>46275</v>
      </c>
      <c r="B55" s="27" t="s">
        <v>64</v>
      </c>
      <c r="C55" s="27" t="s">
        <v>48</v>
      </c>
      <c r="D55" s="27" t="s">
        <v>53</v>
      </c>
      <c r="E55" s="0" t="n">
        <v>8</v>
      </c>
      <c r="F55" s="28" t="n">
        <f aca="false">E55*4000</f>
        <v>32000</v>
      </c>
    </row>
    <row r="56" customFormat="false" ht="15" hidden="false" customHeight="false" outlineLevel="0" collapsed="false">
      <c r="A56" s="26" t="n">
        <v>46276</v>
      </c>
      <c r="B56" s="27" t="s">
        <v>59</v>
      </c>
      <c r="C56" s="27" t="s">
        <v>46</v>
      </c>
      <c r="D56" s="27" t="s">
        <v>52</v>
      </c>
      <c r="E56" s="0" t="n">
        <v>23</v>
      </c>
      <c r="F56" s="28" t="n">
        <f aca="false">E56*2500</f>
        <v>57500</v>
      </c>
    </row>
    <row r="57" customFormat="false" ht="15" hidden="false" customHeight="false" outlineLevel="0" collapsed="false">
      <c r="A57" s="26" t="n">
        <v>46276</v>
      </c>
      <c r="B57" s="27" t="s">
        <v>60</v>
      </c>
      <c r="C57" s="27" t="s">
        <v>46</v>
      </c>
      <c r="D57" s="27" t="s">
        <v>53</v>
      </c>
      <c r="E57" s="0" t="n">
        <v>8</v>
      </c>
      <c r="F57" s="28" t="n">
        <f aca="false">E57*4000</f>
        <v>32000</v>
      </c>
    </row>
    <row r="58" customFormat="false" ht="15" hidden="false" customHeight="false" outlineLevel="0" collapsed="false">
      <c r="A58" s="26" t="n">
        <v>46276</v>
      </c>
      <c r="B58" s="27" t="s">
        <v>61</v>
      </c>
      <c r="C58" s="27" t="s">
        <v>47</v>
      </c>
      <c r="D58" s="27" t="s">
        <v>53</v>
      </c>
      <c r="E58" s="0" t="n">
        <v>13</v>
      </c>
      <c r="F58" s="28" t="n">
        <f aca="false">E58*4000</f>
        <v>52000</v>
      </c>
    </row>
    <row r="59" customFormat="false" ht="15" hidden="false" customHeight="false" outlineLevel="0" collapsed="false">
      <c r="A59" s="26" t="n">
        <v>46276</v>
      </c>
      <c r="B59" s="27" t="s">
        <v>62</v>
      </c>
      <c r="C59" s="27" t="s">
        <v>47</v>
      </c>
      <c r="D59" s="27" t="s">
        <v>53</v>
      </c>
      <c r="E59" s="0" t="n">
        <v>17</v>
      </c>
      <c r="F59" s="28" t="n">
        <f aca="false">E59*4000</f>
        <v>68000</v>
      </c>
    </row>
    <row r="60" customFormat="false" ht="15" hidden="false" customHeight="false" outlineLevel="0" collapsed="false">
      <c r="A60" s="26" t="n">
        <v>46276</v>
      </c>
      <c r="B60" s="27" t="s">
        <v>63</v>
      </c>
      <c r="C60" s="27" t="s">
        <v>48</v>
      </c>
      <c r="D60" s="27" t="s">
        <v>53</v>
      </c>
      <c r="E60" s="0" t="n">
        <v>18</v>
      </c>
      <c r="F60" s="28" t="n">
        <f aca="false">E60*4000</f>
        <v>72000</v>
      </c>
    </row>
    <row r="61" customFormat="false" ht="15" hidden="false" customHeight="false" outlineLevel="0" collapsed="false">
      <c r="A61" s="26" t="n">
        <v>46276</v>
      </c>
      <c r="B61" s="27" t="s">
        <v>64</v>
      </c>
      <c r="C61" s="27" t="s">
        <v>48</v>
      </c>
      <c r="D61" s="27" t="s">
        <v>53</v>
      </c>
      <c r="E61" s="0" t="n">
        <v>14</v>
      </c>
      <c r="F61" s="28" t="n">
        <f aca="false">E61*4000</f>
        <v>56000</v>
      </c>
    </row>
    <row r="62" customFormat="false" ht="15" hidden="false" customHeight="false" outlineLevel="0" collapsed="false">
      <c r="A62" s="26" t="n">
        <v>46277</v>
      </c>
      <c r="B62" s="27" t="s">
        <v>59</v>
      </c>
      <c r="C62" s="27" t="s">
        <v>46</v>
      </c>
      <c r="D62" s="27" t="s">
        <v>53</v>
      </c>
      <c r="E62" s="0" t="n">
        <v>18</v>
      </c>
      <c r="F62" s="28" t="n">
        <f aca="false">E62*4000</f>
        <v>72000</v>
      </c>
    </row>
    <row r="63" customFormat="false" ht="15" hidden="false" customHeight="false" outlineLevel="0" collapsed="false">
      <c r="A63" s="26" t="n">
        <v>46277</v>
      </c>
      <c r="B63" s="27" t="s">
        <v>60</v>
      </c>
      <c r="C63" s="27" t="s">
        <v>46</v>
      </c>
      <c r="D63" s="27" t="s">
        <v>53</v>
      </c>
      <c r="E63" s="0" t="n">
        <v>18</v>
      </c>
      <c r="F63" s="28" t="n">
        <f aca="false">E63*4000</f>
        <v>72000</v>
      </c>
    </row>
    <row r="64" customFormat="false" ht="15" hidden="false" customHeight="false" outlineLevel="0" collapsed="false">
      <c r="A64" s="26" t="n">
        <v>46277</v>
      </c>
      <c r="B64" s="27" t="s">
        <v>61</v>
      </c>
      <c r="C64" s="27" t="s">
        <v>47</v>
      </c>
      <c r="D64" s="27" t="s">
        <v>52</v>
      </c>
      <c r="E64" s="0" t="n">
        <v>14</v>
      </c>
      <c r="F64" s="28" t="n">
        <f aca="false">E64*2500</f>
        <v>35000</v>
      </c>
    </row>
    <row r="65" customFormat="false" ht="15" hidden="false" customHeight="false" outlineLevel="0" collapsed="false">
      <c r="A65" s="26" t="n">
        <v>46277</v>
      </c>
      <c r="B65" s="27" t="s">
        <v>62</v>
      </c>
      <c r="C65" s="27" t="s">
        <v>47</v>
      </c>
      <c r="D65" s="27" t="s">
        <v>52</v>
      </c>
      <c r="E65" s="0" t="n">
        <v>15</v>
      </c>
      <c r="F65" s="28" t="n">
        <f aca="false">E65*2500</f>
        <v>37500</v>
      </c>
    </row>
    <row r="66" customFormat="false" ht="15" hidden="false" customHeight="false" outlineLevel="0" collapsed="false">
      <c r="A66" s="26" t="n">
        <v>46277</v>
      </c>
      <c r="B66" s="27" t="s">
        <v>63</v>
      </c>
      <c r="C66" s="27" t="s">
        <v>48</v>
      </c>
      <c r="D66" s="27" t="s">
        <v>52</v>
      </c>
      <c r="E66" s="0" t="n">
        <v>12</v>
      </c>
      <c r="F66" s="28" t="n">
        <f aca="false">E66*2500</f>
        <v>30000</v>
      </c>
    </row>
    <row r="67" customFormat="false" ht="15" hidden="false" customHeight="false" outlineLevel="0" collapsed="false">
      <c r="A67" s="26" t="n">
        <v>46277</v>
      </c>
      <c r="B67" s="27" t="s">
        <v>64</v>
      </c>
      <c r="C67" s="27" t="s">
        <v>48</v>
      </c>
      <c r="D67" s="27" t="s">
        <v>54</v>
      </c>
      <c r="E67" s="0" t="n">
        <v>5</v>
      </c>
      <c r="F67" s="28" t="n">
        <f aca="false">E67*6500</f>
        <v>32500</v>
      </c>
    </row>
    <row r="68" customFormat="false" ht="15" hidden="false" customHeight="false" outlineLevel="0" collapsed="false">
      <c r="A68" s="26" t="n">
        <v>46279</v>
      </c>
      <c r="B68" s="27" t="s">
        <v>59</v>
      </c>
      <c r="C68" s="27" t="s">
        <v>46</v>
      </c>
      <c r="D68" s="27" t="s">
        <v>53</v>
      </c>
      <c r="E68" s="0" t="n">
        <v>9</v>
      </c>
      <c r="F68" s="28" t="n">
        <f aca="false">E68*4000</f>
        <v>36000</v>
      </c>
    </row>
    <row r="69" customFormat="false" ht="15" hidden="false" customHeight="false" outlineLevel="0" collapsed="false">
      <c r="A69" s="26" t="n">
        <v>46279</v>
      </c>
      <c r="B69" s="27" t="s">
        <v>60</v>
      </c>
      <c r="C69" s="27" t="s">
        <v>46</v>
      </c>
      <c r="D69" s="27" t="s">
        <v>53</v>
      </c>
      <c r="E69" s="0" t="n">
        <v>13</v>
      </c>
      <c r="F69" s="28" t="n">
        <f aca="false">E69*4000</f>
        <v>52000</v>
      </c>
    </row>
    <row r="70" customFormat="false" ht="15" hidden="false" customHeight="false" outlineLevel="0" collapsed="false">
      <c r="A70" s="26" t="n">
        <v>46279</v>
      </c>
      <c r="B70" s="27" t="s">
        <v>61</v>
      </c>
      <c r="C70" s="27" t="s">
        <v>47</v>
      </c>
      <c r="D70" s="27" t="s">
        <v>54</v>
      </c>
      <c r="E70" s="0" t="n">
        <v>9</v>
      </c>
      <c r="F70" s="28" t="n">
        <f aca="false">E70*6500</f>
        <v>58500</v>
      </c>
    </row>
    <row r="71" customFormat="false" ht="15" hidden="false" customHeight="false" outlineLevel="0" collapsed="false">
      <c r="A71" s="26" t="n">
        <v>46279</v>
      </c>
      <c r="B71" s="27" t="s">
        <v>62</v>
      </c>
      <c r="C71" s="27" t="s">
        <v>47</v>
      </c>
      <c r="D71" s="27" t="s">
        <v>52</v>
      </c>
      <c r="E71" s="0" t="n">
        <v>23</v>
      </c>
      <c r="F71" s="28" t="n">
        <f aca="false">E71*2500</f>
        <v>57500</v>
      </c>
    </row>
    <row r="72" customFormat="false" ht="15" hidden="false" customHeight="false" outlineLevel="0" collapsed="false">
      <c r="A72" s="26" t="n">
        <v>46279</v>
      </c>
      <c r="B72" s="27" t="s">
        <v>63</v>
      </c>
      <c r="C72" s="27" t="s">
        <v>48</v>
      </c>
      <c r="D72" s="27" t="s">
        <v>54</v>
      </c>
      <c r="E72" s="0" t="n">
        <v>12</v>
      </c>
      <c r="F72" s="28" t="n">
        <f aca="false">E72*6500</f>
        <v>78000</v>
      </c>
    </row>
    <row r="73" customFormat="false" ht="15" hidden="false" customHeight="false" outlineLevel="0" collapsed="false">
      <c r="A73" s="26" t="n">
        <v>46279</v>
      </c>
      <c r="B73" s="27" t="s">
        <v>64</v>
      </c>
      <c r="C73" s="27" t="s">
        <v>48</v>
      </c>
      <c r="D73" s="27" t="s">
        <v>54</v>
      </c>
      <c r="E73" s="0" t="n">
        <v>8</v>
      </c>
      <c r="F73" s="28" t="n">
        <f aca="false">E73*6500</f>
        <v>52000</v>
      </c>
    </row>
    <row r="74" customFormat="false" ht="15" hidden="false" customHeight="false" outlineLevel="0" collapsed="false">
      <c r="A74" s="26" t="n">
        <v>46280</v>
      </c>
      <c r="B74" s="27" t="s">
        <v>59</v>
      </c>
      <c r="C74" s="27" t="s">
        <v>46</v>
      </c>
      <c r="D74" s="27" t="s">
        <v>52</v>
      </c>
      <c r="E74" s="0" t="n">
        <v>24</v>
      </c>
      <c r="F74" s="28" t="n">
        <f aca="false">E74*2500</f>
        <v>60000</v>
      </c>
    </row>
    <row r="75" customFormat="false" ht="15" hidden="false" customHeight="false" outlineLevel="0" collapsed="false">
      <c r="A75" s="26" t="n">
        <v>46280</v>
      </c>
      <c r="B75" s="27" t="s">
        <v>60</v>
      </c>
      <c r="C75" s="27" t="s">
        <v>46</v>
      </c>
      <c r="D75" s="27" t="s">
        <v>54</v>
      </c>
      <c r="E75" s="0" t="n">
        <v>10</v>
      </c>
      <c r="F75" s="28" t="n">
        <f aca="false">E75*6500</f>
        <v>65000</v>
      </c>
    </row>
    <row r="76" customFormat="false" ht="15" hidden="false" customHeight="false" outlineLevel="0" collapsed="false">
      <c r="A76" s="26" t="n">
        <v>46280</v>
      </c>
      <c r="B76" s="27" t="s">
        <v>61</v>
      </c>
      <c r="C76" s="27" t="s">
        <v>47</v>
      </c>
      <c r="D76" s="27" t="s">
        <v>53</v>
      </c>
      <c r="E76" s="0" t="n">
        <v>12</v>
      </c>
      <c r="F76" s="28" t="n">
        <f aca="false">E76*4000</f>
        <v>48000</v>
      </c>
    </row>
    <row r="77" customFormat="false" ht="15" hidden="false" customHeight="false" outlineLevel="0" collapsed="false">
      <c r="A77" s="26" t="n">
        <v>46280</v>
      </c>
      <c r="B77" s="27" t="s">
        <v>62</v>
      </c>
      <c r="C77" s="27" t="s">
        <v>47</v>
      </c>
      <c r="D77" s="27" t="s">
        <v>53</v>
      </c>
      <c r="E77" s="0" t="n">
        <v>8</v>
      </c>
      <c r="F77" s="28" t="n">
        <f aca="false">E77*4000</f>
        <v>32000</v>
      </c>
    </row>
    <row r="78" customFormat="false" ht="15" hidden="false" customHeight="false" outlineLevel="0" collapsed="false">
      <c r="A78" s="26" t="n">
        <v>46280</v>
      </c>
      <c r="B78" s="27" t="s">
        <v>63</v>
      </c>
      <c r="C78" s="27" t="s">
        <v>48</v>
      </c>
      <c r="D78" s="27" t="s">
        <v>54</v>
      </c>
      <c r="E78" s="0" t="n">
        <v>8</v>
      </c>
      <c r="F78" s="28" t="n">
        <f aca="false">E78*6500</f>
        <v>52000</v>
      </c>
    </row>
    <row r="79" customFormat="false" ht="15" hidden="false" customHeight="false" outlineLevel="0" collapsed="false">
      <c r="A79" s="26" t="n">
        <v>46280</v>
      </c>
      <c r="B79" s="27" t="s">
        <v>64</v>
      </c>
      <c r="C79" s="27" t="s">
        <v>48</v>
      </c>
      <c r="D79" s="27" t="s">
        <v>52</v>
      </c>
      <c r="E79" s="0" t="n">
        <v>11</v>
      </c>
      <c r="F79" s="28" t="n">
        <f aca="false">E79*2500</f>
        <v>27500</v>
      </c>
    </row>
    <row r="80" customFormat="false" ht="15" hidden="false" customHeight="false" outlineLevel="0" collapsed="false">
      <c r="A80" s="26" t="n">
        <v>46281</v>
      </c>
      <c r="B80" s="27" t="s">
        <v>59</v>
      </c>
      <c r="C80" s="27" t="s">
        <v>46</v>
      </c>
      <c r="D80" s="27" t="s">
        <v>52</v>
      </c>
      <c r="E80" s="0" t="n">
        <v>23</v>
      </c>
      <c r="F80" s="28" t="n">
        <f aca="false">E80*2500</f>
        <v>57500</v>
      </c>
    </row>
    <row r="81" customFormat="false" ht="15" hidden="false" customHeight="false" outlineLevel="0" collapsed="false">
      <c r="A81" s="26" t="n">
        <v>46281</v>
      </c>
      <c r="B81" s="27" t="s">
        <v>60</v>
      </c>
      <c r="C81" s="27" t="s">
        <v>46</v>
      </c>
      <c r="D81" s="27" t="s">
        <v>52</v>
      </c>
      <c r="E81" s="0" t="n">
        <v>18</v>
      </c>
      <c r="F81" s="28" t="n">
        <f aca="false">E81*2500</f>
        <v>45000</v>
      </c>
    </row>
    <row r="82" customFormat="false" ht="15" hidden="false" customHeight="false" outlineLevel="0" collapsed="false">
      <c r="A82" s="26" t="n">
        <v>46281</v>
      </c>
      <c r="B82" s="27" t="s">
        <v>61</v>
      </c>
      <c r="C82" s="27" t="s">
        <v>47</v>
      </c>
      <c r="D82" s="27" t="s">
        <v>52</v>
      </c>
      <c r="E82" s="0" t="n">
        <v>14</v>
      </c>
      <c r="F82" s="28" t="n">
        <f aca="false">E82*2500</f>
        <v>35000</v>
      </c>
    </row>
    <row r="83" customFormat="false" ht="15" hidden="false" customHeight="false" outlineLevel="0" collapsed="false">
      <c r="A83" s="26" t="n">
        <v>46281</v>
      </c>
      <c r="B83" s="27" t="s">
        <v>62</v>
      </c>
      <c r="C83" s="27" t="s">
        <v>47</v>
      </c>
      <c r="D83" s="27" t="s">
        <v>54</v>
      </c>
      <c r="E83" s="0" t="n">
        <v>5</v>
      </c>
      <c r="F83" s="28" t="n">
        <f aca="false">E83*6500</f>
        <v>32500</v>
      </c>
    </row>
    <row r="84" customFormat="false" ht="15" hidden="false" customHeight="false" outlineLevel="0" collapsed="false">
      <c r="A84" s="26" t="n">
        <v>46281</v>
      </c>
      <c r="B84" s="27" t="s">
        <v>63</v>
      </c>
      <c r="C84" s="27" t="s">
        <v>48</v>
      </c>
      <c r="D84" s="27" t="s">
        <v>52</v>
      </c>
      <c r="E84" s="0" t="n">
        <v>30</v>
      </c>
      <c r="F84" s="28" t="n">
        <f aca="false">E84*2500</f>
        <v>75000</v>
      </c>
    </row>
    <row r="85" customFormat="false" ht="15" hidden="false" customHeight="false" outlineLevel="0" collapsed="false">
      <c r="A85" s="26" t="n">
        <v>46281</v>
      </c>
      <c r="B85" s="27" t="s">
        <v>64</v>
      </c>
      <c r="C85" s="27" t="s">
        <v>48</v>
      </c>
      <c r="D85" s="27" t="s">
        <v>54</v>
      </c>
      <c r="E85" s="0" t="n">
        <v>4</v>
      </c>
      <c r="F85" s="28" t="n">
        <f aca="false">E85*6500</f>
        <v>26000</v>
      </c>
    </row>
    <row r="86" customFormat="false" ht="15" hidden="false" customHeight="false" outlineLevel="0" collapsed="false">
      <c r="A86" s="26" t="n">
        <v>46282</v>
      </c>
      <c r="B86" s="27" t="s">
        <v>59</v>
      </c>
      <c r="C86" s="27" t="s">
        <v>46</v>
      </c>
      <c r="D86" s="27" t="s">
        <v>52</v>
      </c>
      <c r="E86" s="0" t="n">
        <v>27</v>
      </c>
      <c r="F86" s="28" t="n">
        <f aca="false">E86*2500</f>
        <v>67500</v>
      </c>
    </row>
    <row r="87" customFormat="false" ht="15" hidden="false" customHeight="false" outlineLevel="0" collapsed="false">
      <c r="A87" s="26" t="n">
        <v>46282</v>
      </c>
      <c r="B87" s="27" t="s">
        <v>60</v>
      </c>
      <c r="C87" s="27" t="s">
        <v>46</v>
      </c>
      <c r="D87" s="27" t="s">
        <v>52</v>
      </c>
      <c r="E87" s="0" t="n">
        <v>23</v>
      </c>
      <c r="F87" s="28" t="n">
        <f aca="false">E87*2500</f>
        <v>57500</v>
      </c>
    </row>
    <row r="88" customFormat="false" ht="15" hidden="false" customHeight="false" outlineLevel="0" collapsed="false">
      <c r="A88" s="26" t="n">
        <v>46282</v>
      </c>
      <c r="B88" s="27" t="s">
        <v>61</v>
      </c>
      <c r="C88" s="27" t="s">
        <v>47</v>
      </c>
      <c r="D88" s="27" t="s">
        <v>53</v>
      </c>
      <c r="E88" s="0" t="n">
        <v>15</v>
      </c>
      <c r="F88" s="28" t="n">
        <f aca="false">E88*4000</f>
        <v>60000</v>
      </c>
    </row>
    <row r="89" customFormat="false" ht="15" hidden="false" customHeight="false" outlineLevel="0" collapsed="false">
      <c r="A89" s="26" t="n">
        <v>46282</v>
      </c>
      <c r="B89" s="27" t="s">
        <v>62</v>
      </c>
      <c r="C89" s="27" t="s">
        <v>47</v>
      </c>
      <c r="D89" s="27" t="s">
        <v>53</v>
      </c>
      <c r="E89" s="0" t="n">
        <v>8</v>
      </c>
      <c r="F89" s="28" t="n">
        <f aca="false">E89*4000</f>
        <v>32000</v>
      </c>
    </row>
    <row r="90" customFormat="false" ht="15" hidden="false" customHeight="false" outlineLevel="0" collapsed="false">
      <c r="A90" s="26" t="n">
        <v>46282</v>
      </c>
      <c r="B90" s="27" t="s">
        <v>63</v>
      </c>
      <c r="C90" s="27" t="s">
        <v>48</v>
      </c>
      <c r="D90" s="27" t="s">
        <v>53</v>
      </c>
      <c r="E90" s="0" t="n">
        <v>19</v>
      </c>
      <c r="F90" s="28" t="n">
        <f aca="false">E90*4000</f>
        <v>76000</v>
      </c>
    </row>
    <row r="91" customFormat="false" ht="15" hidden="false" customHeight="false" outlineLevel="0" collapsed="false">
      <c r="A91" s="26" t="n">
        <v>46282</v>
      </c>
      <c r="B91" s="27" t="s">
        <v>64</v>
      </c>
      <c r="C91" s="27" t="s">
        <v>48</v>
      </c>
      <c r="D91" s="27" t="s">
        <v>53</v>
      </c>
      <c r="E91" s="0" t="n">
        <v>12</v>
      </c>
      <c r="F91" s="28" t="n">
        <f aca="false">E91*4000</f>
        <v>48000</v>
      </c>
    </row>
    <row r="92" customFormat="false" ht="15" hidden="false" customHeight="false" outlineLevel="0" collapsed="false">
      <c r="A92" s="26" t="n">
        <v>46283</v>
      </c>
      <c r="B92" s="27" t="s">
        <v>59</v>
      </c>
      <c r="C92" s="27" t="s">
        <v>46</v>
      </c>
      <c r="D92" s="27" t="s">
        <v>53</v>
      </c>
      <c r="E92" s="0" t="n">
        <v>10</v>
      </c>
      <c r="F92" s="28" t="n">
        <f aca="false">E92*4000</f>
        <v>40000</v>
      </c>
    </row>
    <row r="93" customFormat="false" ht="15" hidden="false" customHeight="false" outlineLevel="0" collapsed="false">
      <c r="A93" s="26" t="n">
        <v>46283</v>
      </c>
      <c r="B93" s="27" t="s">
        <v>60</v>
      </c>
      <c r="C93" s="27" t="s">
        <v>46</v>
      </c>
      <c r="D93" s="27" t="s">
        <v>52</v>
      </c>
      <c r="E93" s="0" t="n">
        <v>25</v>
      </c>
      <c r="F93" s="28" t="n">
        <f aca="false">E93*2500</f>
        <v>62500</v>
      </c>
    </row>
    <row r="94" customFormat="false" ht="15" hidden="false" customHeight="false" outlineLevel="0" collapsed="false">
      <c r="A94" s="26" t="n">
        <v>46283</v>
      </c>
      <c r="B94" s="27" t="s">
        <v>61</v>
      </c>
      <c r="C94" s="27" t="s">
        <v>47</v>
      </c>
      <c r="D94" s="27" t="s">
        <v>54</v>
      </c>
      <c r="E94" s="0" t="n">
        <v>7</v>
      </c>
      <c r="F94" s="28" t="n">
        <f aca="false">E94*6500</f>
        <v>45500</v>
      </c>
    </row>
    <row r="95" customFormat="false" ht="15" hidden="false" customHeight="false" outlineLevel="0" collapsed="false">
      <c r="A95" s="26" t="n">
        <v>46283</v>
      </c>
      <c r="B95" s="27" t="s">
        <v>62</v>
      </c>
      <c r="C95" s="27" t="s">
        <v>47</v>
      </c>
      <c r="D95" s="27" t="s">
        <v>54</v>
      </c>
      <c r="E95" s="0" t="n">
        <v>5</v>
      </c>
      <c r="F95" s="28" t="n">
        <f aca="false">E95*6500</f>
        <v>32500</v>
      </c>
    </row>
    <row r="96" customFormat="false" ht="15" hidden="false" customHeight="false" outlineLevel="0" collapsed="false">
      <c r="A96" s="26" t="n">
        <v>46283</v>
      </c>
      <c r="B96" s="27" t="s">
        <v>63</v>
      </c>
      <c r="C96" s="27" t="s">
        <v>48</v>
      </c>
      <c r="D96" s="27" t="s">
        <v>52</v>
      </c>
      <c r="E96" s="0" t="n">
        <v>16</v>
      </c>
      <c r="F96" s="28" t="n">
        <f aca="false">E96*2500</f>
        <v>40000</v>
      </c>
    </row>
    <row r="97" customFormat="false" ht="15" hidden="false" customHeight="false" outlineLevel="0" collapsed="false">
      <c r="A97" s="26" t="n">
        <v>46283</v>
      </c>
      <c r="B97" s="27" t="s">
        <v>64</v>
      </c>
      <c r="C97" s="27" t="s">
        <v>48</v>
      </c>
      <c r="D97" s="27" t="s">
        <v>54</v>
      </c>
      <c r="E97" s="0" t="n">
        <v>6</v>
      </c>
      <c r="F97" s="28" t="n">
        <f aca="false">E97*6500</f>
        <v>39000</v>
      </c>
    </row>
    <row r="98" customFormat="false" ht="15" hidden="false" customHeight="false" outlineLevel="0" collapsed="false">
      <c r="A98" s="26" t="n">
        <v>46284</v>
      </c>
      <c r="B98" s="27" t="s">
        <v>59</v>
      </c>
      <c r="C98" s="27" t="s">
        <v>46</v>
      </c>
      <c r="D98" s="27" t="s">
        <v>54</v>
      </c>
      <c r="E98" s="0" t="n">
        <v>10</v>
      </c>
      <c r="F98" s="28" t="n">
        <f aca="false">E98*6500</f>
        <v>65000</v>
      </c>
    </row>
    <row r="99" customFormat="false" ht="15" hidden="false" customHeight="false" outlineLevel="0" collapsed="false">
      <c r="A99" s="26" t="n">
        <v>46284</v>
      </c>
      <c r="B99" s="27" t="s">
        <v>60</v>
      </c>
      <c r="C99" s="27" t="s">
        <v>46</v>
      </c>
      <c r="D99" s="27" t="s">
        <v>52</v>
      </c>
      <c r="E99" s="0" t="n">
        <v>26</v>
      </c>
      <c r="F99" s="28" t="n">
        <f aca="false">E99*2500</f>
        <v>65000</v>
      </c>
    </row>
    <row r="100" customFormat="false" ht="15" hidden="false" customHeight="false" outlineLevel="0" collapsed="false">
      <c r="A100" s="26" t="n">
        <v>46284</v>
      </c>
      <c r="B100" s="27" t="s">
        <v>61</v>
      </c>
      <c r="C100" s="27" t="s">
        <v>47</v>
      </c>
      <c r="D100" s="27" t="s">
        <v>53</v>
      </c>
      <c r="E100" s="0" t="n">
        <v>20</v>
      </c>
      <c r="F100" s="28" t="n">
        <f aca="false">E100*4000</f>
        <v>80000</v>
      </c>
    </row>
    <row r="101" customFormat="false" ht="15" hidden="false" customHeight="false" outlineLevel="0" collapsed="false">
      <c r="A101" s="26" t="n">
        <v>46284</v>
      </c>
      <c r="B101" s="27" t="s">
        <v>62</v>
      </c>
      <c r="C101" s="27" t="s">
        <v>47</v>
      </c>
      <c r="D101" s="27" t="s">
        <v>52</v>
      </c>
      <c r="E101" s="0" t="n">
        <v>24</v>
      </c>
      <c r="F101" s="28" t="n">
        <f aca="false">E101*2500</f>
        <v>60000</v>
      </c>
    </row>
    <row r="102" customFormat="false" ht="15" hidden="false" customHeight="false" outlineLevel="0" collapsed="false">
      <c r="A102" s="26" t="n">
        <v>46284</v>
      </c>
      <c r="B102" s="27" t="s">
        <v>63</v>
      </c>
      <c r="C102" s="27" t="s">
        <v>48</v>
      </c>
      <c r="D102" s="27" t="s">
        <v>53</v>
      </c>
      <c r="E102" s="0" t="n">
        <v>14</v>
      </c>
      <c r="F102" s="28" t="n">
        <f aca="false">E102*4000</f>
        <v>56000</v>
      </c>
    </row>
    <row r="103" customFormat="false" ht="15" hidden="false" customHeight="false" outlineLevel="0" collapsed="false">
      <c r="A103" s="26" t="n">
        <v>46284</v>
      </c>
      <c r="B103" s="27" t="s">
        <v>64</v>
      </c>
      <c r="C103" s="27" t="s">
        <v>48</v>
      </c>
      <c r="D103" s="27" t="s">
        <v>52</v>
      </c>
      <c r="E103" s="0" t="n">
        <v>16</v>
      </c>
      <c r="F103" s="28" t="n">
        <f aca="false">E103*2500</f>
        <v>40000</v>
      </c>
    </row>
    <row r="104" customFormat="false" ht="15" hidden="false" customHeight="false" outlineLevel="0" collapsed="false">
      <c r="A104" s="26" t="n">
        <v>46286</v>
      </c>
      <c r="B104" s="27" t="s">
        <v>59</v>
      </c>
      <c r="C104" s="27" t="s">
        <v>46</v>
      </c>
      <c r="D104" s="27" t="s">
        <v>52</v>
      </c>
      <c r="E104" s="0" t="n">
        <v>26</v>
      </c>
      <c r="F104" s="28" t="n">
        <f aca="false">E104*2500</f>
        <v>65000</v>
      </c>
    </row>
    <row r="105" customFormat="false" ht="15" hidden="false" customHeight="false" outlineLevel="0" collapsed="false">
      <c r="A105" s="26" t="n">
        <v>46286</v>
      </c>
      <c r="B105" s="27" t="s">
        <v>60</v>
      </c>
      <c r="C105" s="27" t="s">
        <v>46</v>
      </c>
      <c r="D105" s="27" t="s">
        <v>54</v>
      </c>
      <c r="E105" s="0" t="n">
        <v>7</v>
      </c>
      <c r="F105" s="28" t="n">
        <f aca="false">E105*6500</f>
        <v>45500</v>
      </c>
    </row>
    <row r="106" customFormat="false" ht="15" hidden="false" customHeight="false" outlineLevel="0" collapsed="false">
      <c r="A106" s="26" t="n">
        <v>46286</v>
      </c>
      <c r="B106" s="27" t="s">
        <v>61</v>
      </c>
      <c r="C106" s="27" t="s">
        <v>47</v>
      </c>
      <c r="D106" s="27" t="s">
        <v>52</v>
      </c>
      <c r="E106" s="0" t="n">
        <v>24</v>
      </c>
      <c r="F106" s="28" t="n">
        <f aca="false">E106*2500</f>
        <v>60000</v>
      </c>
    </row>
    <row r="107" customFormat="false" ht="15" hidden="false" customHeight="false" outlineLevel="0" collapsed="false">
      <c r="A107" s="26" t="n">
        <v>46286</v>
      </c>
      <c r="B107" s="27" t="s">
        <v>62</v>
      </c>
      <c r="C107" s="27" t="s">
        <v>47</v>
      </c>
      <c r="D107" s="27" t="s">
        <v>52</v>
      </c>
      <c r="E107" s="0" t="n">
        <v>26</v>
      </c>
      <c r="F107" s="28" t="n">
        <f aca="false">E107*2500</f>
        <v>65000</v>
      </c>
    </row>
    <row r="108" customFormat="false" ht="15" hidden="false" customHeight="false" outlineLevel="0" collapsed="false">
      <c r="A108" s="26" t="n">
        <v>46286</v>
      </c>
      <c r="B108" s="27" t="s">
        <v>63</v>
      </c>
      <c r="C108" s="27" t="s">
        <v>48</v>
      </c>
      <c r="D108" s="27" t="s">
        <v>53</v>
      </c>
      <c r="E108" s="0" t="n">
        <v>16</v>
      </c>
      <c r="F108" s="28" t="n">
        <f aca="false">E108*4000</f>
        <v>64000</v>
      </c>
    </row>
    <row r="109" customFormat="false" ht="15" hidden="false" customHeight="false" outlineLevel="0" collapsed="false">
      <c r="A109" s="26" t="n">
        <v>46286</v>
      </c>
      <c r="B109" s="27" t="s">
        <v>64</v>
      </c>
      <c r="C109" s="27" t="s">
        <v>48</v>
      </c>
      <c r="D109" s="27" t="s">
        <v>52</v>
      </c>
      <c r="E109" s="0" t="n">
        <v>14</v>
      </c>
      <c r="F109" s="28" t="n">
        <f aca="false">E109*2500</f>
        <v>35000</v>
      </c>
    </row>
    <row r="110" customFormat="false" ht="15" hidden="false" customHeight="false" outlineLevel="0" collapsed="false">
      <c r="A110" s="26" t="n">
        <v>46287</v>
      </c>
      <c r="B110" s="27" t="s">
        <v>59</v>
      </c>
      <c r="C110" s="27" t="s">
        <v>46</v>
      </c>
      <c r="D110" s="27" t="s">
        <v>53</v>
      </c>
      <c r="E110" s="0" t="n">
        <v>13</v>
      </c>
      <c r="F110" s="28" t="n">
        <f aca="false">E110*4000</f>
        <v>52000</v>
      </c>
    </row>
    <row r="111" customFormat="false" ht="15" hidden="false" customHeight="false" outlineLevel="0" collapsed="false">
      <c r="A111" s="26" t="n">
        <v>46287</v>
      </c>
      <c r="B111" s="27" t="s">
        <v>60</v>
      </c>
      <c r="C111" s="27" t="s">
        <v>46</v>
      </c>
      <c r="D111" s="27" t="s">
        <v>52</v>
      </c>
      <c r="E111" s="0" t="n">
        <v>30</v>
      </c>
      <c r="F111" s="28" t="n">
        <f aca="false">E111*2500</f>
        <v>75000</v>
      </c>
    </row>
    <row r="112" customFormat="false" ht="15" hidden="false" customHeight="false" outlineLevel="0" collapsed="false">
      <c r="A112" s="26" t="n">
        <v>46287</v>
      </c>
      <c r="B112" s="27" t="s">
        <v>61</v>
      </c>
      <c r="C112" s="27" t="s">
        <v>47</v>
      </c>
      <c r="D112" s="27" t="s">
        <v>53</v>
      </c>
      <c r="E112" s="0" t="n">
        <v>13</v>
      </c>
      <c r="F112" s="28" t="n">
        <f aca="false">E112*4000</f>
        <v>52000</v>
      </c>
    </row>
    <row r="113" customFormat="false" ht="15" hidden="false" customHeight="false" outlineLevel="0" collapsed="false">
      <c r="A113" s="26" t="n">
        <v>46287</v>
      </c>
      <c r="B113" s="27" t="s">
        <v>62</v>
      </c>
      <c r="C113" s="27" t="s">
        <v>47</v>
      </c>
      <c r="D113" s="27" t="s">
        <v>52</v>
      </c>
      <c r="E113" s="0" t="n">
        <v>23</v>
      </c>
      <c r="F113" s="28" t="n">
        <f aca="false">E113*2500</f>
        <v>57500</v>
      </c>
    </row>
    <row r="114" customFormat="false" ht="15" hidden="false" customHeight="false" outlineLevel="0" collapsed="false">
      <c r="A114" s="26" t="n">
        <v>46287</v>
      </c>
      <c r="B114" s="27" t="s">
        <v>63</v>
      </c>
      <c r="C114" s="27" t="s">
        <v>48</v>
      </c>
      <c r="D114" s="27" t="s">
        <v>53</v>
      </c>
      <c r="E114" s="0" t="n">
        <v>13</v>
      </c>
      <c r="F114" s="28" t="n">
        <f aca="false">E114*4000</f>
        <v>52000</v>
      </c>
    </row>
    <row r="115" customFormat="false" ht="15" hidden="false" customHeight="false" outlineLevel="0" collapsed="false">
      <c r="A115" s="26" t="n">
        <v>46287</v>
      </c>
      <c r="B115" s="27" t="s">
        <v>64</v>
      </c>
      <c r="C115" s="27" t="s">
        <v>48</v>
      </c>
      <c r="D115" s="27" t="s">
        <v>54</v>
      </c>
      <c r="E115" s="0" t="n">
        <v>10</v>
      </c>
      <c r="F115" s="28" t="n">
        <f aca="false">E115*6500</f>
        <v>65000</v>
      </c>
    </row>
    <row r="116" customFormat="false" ht="15" hidden="false" customHeight="false" outlineLevel="0" collapsed="false">
      <c r="A116" s="26" t="n">
        <v>46288</v>
      </c>
      <c r="B116" s="27" t="s">
        <v>59</v>
      </c>
      <c r="C116" s="27" t="s">
        <v>46</v>
      </c>
      <c r="D116" s="27" t="s">
        <v>53</v>
      </c>
      <c r="E116" s="0" t="n">
        <v>10</v>
      </c>
      <c r="F116" s="28" t="n">
        <f aca="false">E116*4000</f>
        <v>40000</v>
      </c>
    </row>
    <row r="117" customFormat="false" ht="15" hidden="false" customHeight="false" outlineLevel="0" collapsed="false">
      <c r="A117" s="26" t="n">
        <v>46288</v>
      </c>
      <c r="B117" s="27" t="s">
        <v>60</v>
      </c>
      <c r="C117" s="27" t="s">
        <v>46</v>
      </c>
      <c r="D117" s="27" t="s">
        <v>52</v>
      </c>
      <c r="E117" s="0" t="n">
        <v>16</v>
      </c>
      <c r="F117" s="28" t="n">
        <f aca="false">E117*2500</f>
        <v>40000</v>
      </c>
    </row>
    <row r="118" customFormat="false" ht="15" hidden="false" customHeight="false" outlineLevel="0" collapsed="false">
      <c r="A118" s="26" t="n">
        <v>46288</v>
      </c>
      <c r="B118" s="27" t="s">
        <v>61</v>
      </c>
      <c r="C118" s="27" t="s">
        <v>47</v>
      </c>
      <c r="D118" s="27" t="s">
        <v>52</v>
      </c>
      <c r="E118" s="0" t="n">
        <v>19</v>
      </c>
      <c r="F118" s="28" t="n">
        <f aca="false">E118*2500</f>
        <v>47500</v>
      </c>
    </row>
    <row r="119" customFormat="false" ht="15" hidden="false" customHeight="false" outlineLevel="0" collapsed="false">
      <c r="A119" s="26" t="n">
        <v>46288</v>
      </c>
      <c r="B119" s="27" t="s">
        <v>62</v>
      </c>
      <c r="C119" s="27" t="s">
        <v>47</v>
      </c>
      <c r="D119" s="27" t="s">
        <v>53</v>
      </c>
      <c r="E119" s="0" t="n">
        <v>14</v>
      </c>
      <c r="F119" s="28" t="n">
        <f aca="false">E119*4000</f>
        <v>56000</v>
      </c>
    </row>
    <row r="120" customFormat="false" ht="15" hidden="false" customHeight="false" outlineLevel="0" collapsed="false">
      <c r="A120" s="26" t="n">
        <v>46288</v>
      </c>
      <c r="B120" s="27" t="s">
        <v>63</v>
      </c>
      <c r="C120" s="27" t="s">
        <v>48</v>
      </c>
      <c r="D120" s="27" t="s">
        <v>54</v>
      </c>
      <c r="E120" s="0" t="n">
        <v>11</v>
      </c>
      <c r="F120" s="28" t="n">
        <f aca="false">E120*6500</f>
        <v>71500</v>
      </c>
    </row>
    <row r="121" customFormat="false" ht="15" hidden="false" customHeight="false" outlineLevel="0" collapsed="false">
      <c r="A121" s="26" t="n">
        <v>46288</v>
      </c>
      <c r="B121" s="27" t="s">
        <v>64</v>
      </c>
      <c r="C121" s="27" t="s">
        <v>48</v>
      </c>
      <c r="D121" s="27" t="s">
        <v>53</v>
      </c>
      <c r="E121" s="0" t="n">
        <v>16</v>
      </c>
      <c r="F121" s="28" t="n">
        <f aca="false">E121*4000</f>
        <v>64000</v>
      </c>
    </row>
    <row r="122" customFormat="false" ht="15" hidden="false" customHeight="false" outlineLevel="0" collapsed="false">
      <c r="A122" s="26" t="n">
        <v>46289</v>
      </c>
      <c r="B122" s="27" t="s">
        <v>59</v>
      </c>
      <c r="C122" s="27" t="s">
        <v>46</v>
      </c>
      <c r="D122" s="27" t="s">
        <v>53</v>
      </c>
      <c r="E122" s="0" t="n">
        <v>20</v>
      </c>
      <c r="F122" s="28" t="n">
        <f aca="false">E122*4000</f>
        <v>80000</v>
      </c>
    </row>
    <row r="123" customFormat="false" ht="15" hidden="false" customHeight="false" outlineLevel="0" collapsed="false">
      <c r="A123" s="26" t="n">
        <v>46289</v>
      </c>
      <c r="B123" s="27" t="s">
        <v>60</v>
      </c>
      <c r="C123" s="27" t="s">
        <v>46</v>
      </c>
      <c r="D123" s="27" t="s">
        <v>52</v>
      </c>
      <c r="E123" s="0" t="n">
        <v>27</v>
      </c>
      <c r="F123" s="28" t="n">
        <f aca="false">E123*2500</f>
        <v>67500</v>
      </c>
    </row>
    <row r="124" customFormat="false" ht="15" hidden="false" customHeight="false" outlineLevel="0" collapsed="false">
      <c r="A124" s="26" t="n">
        <v>46289</v>
      </c>
      <c r="B124" s="27" t="s">
        <v>61</v>
      </c>
      <c r="C124" s="27" t="s">
        <v>47</v>
      </c>
      <c r="D124" s="27" t="s">
        <v>52</v>
      </c>
      <c r="E124" s="0" t="n">
        <v>30</v>
      </c>
      <c r="F124" s="28" t="n">
        <f aca="false">E124*2500</f>
        <v>75000</v>
      </c>
    </row>
    <row r="125" customFormat="false" ht="15" hidden="false" customHeight="false" outlineLevel="0" collapsed="false">
      <c r="A125" s="26" t="n">
        <v>46289</v>
      </c>
      <c r="B125" s="27" t="s">
        <v>62</v>
      </c>
      <c r="C125" s="27" t="s">
        <v>47</v>
      </c>
      <c r="D125" s="27" t="s">
        <v>54</v>
      </c>
      <c r="E125" s="0" t="n">
        <v>9</v>
      </c>
      <c r="F125" s="28" t="n">
        <f aca="false">E125*6500</f>
        <v>58500</v>
      </c>
    </row>
    <row r="126" customFormat="false" ht="15" hidden="false" customHeight="false" outlineLevel="0" collapsed="false">
      <c r="A126" s="26" t="n">
        <v>46289</v>
      </c>
      <c r="B126" s="27" t="s">
        <v>63</v>
      </c>
      <c r="C126" s="27" t="s">
        <v>48</v>
      </c>
      <c r="D126" s="27" t="s">
        <v>53</v>
      </c>
      <c r="E126" s="0" t="n">
        <v>18</v>
      </c>
      <c r="F126" s="28" t="n">
        <f aca="false">E126*4000</f>
        <v>72000</v>
      </c>
    </row>
    <row r="127" customFormat="false" ht="15" hidden="false" customHeight="false" outlineLevel="0" collapsed="false">
      <c r="A127" s="26" t="n">
        <v>46289</v>
      </c>
      <c r="B127" s="27" t="s">
        <v>64</v>
      </c>
      <c r="C127" s="27" t="s">
        <v>48</v>
      </c>
      <c r="D127" s="27" t="s">
        <v>53</v>
      </c>
      <c r="E127" s="0" t="n">
        <v>15</v>
      </c>
      <c r="F127" s="28" t="n">
        <f aca="false">E127*4000</f>
        <v>60000</v>
      </c>
    </row>
    <row r="128" customFormat="false" ht="15" hidden="false" customHeight="false" outlineLevel="0" collapsed="false">
      <c r="A128" s="26" t="n">
        <v>46290</v>
      </c>
      <c r="B128" s="27" t="s">
        <v>59</v>
      </c>
      <c r="C128" s="27" t="s">
        <v>46</v>
      </c>
      <c r="D128" s="27" t="s">
        <v>53</v>
      </c>
      <c r="E128" s="0" t="n">
        <v>10</v>
      </c>
      <c r="F128" s="28" t="n">
        <f aca="false">E128*4000</f>
        <v>40000</v>
      </c>
    </row>
    <row r="129" customFormat="false" ht="15" hidden="false" customHeight="false" outlineLevel="0" collapsed="false">
      <c r="A129" s="26" t="n">
        <v>46290</v>
      </c>
      <c r="B129" s="27" t="s">
        <v>60</v>
      </c>
      <c r="C129" s="27" t="s">
        <v>46</v>
      </c>
      <c r="D129" s="27" t="s">
        <v>54</v>
      </c>
      <c r="E129" s="0" t="n">
        <v>7</v>
      </c>
      <c r="F129" s="28" t="n">
        <f aca="false">E129*6500</f>
        <v>45500</v>
      </c>
    </row>
    <row r="130" customFormat="false" ht="15" hidden="false" customHeight="false" outlineLevel="0" collapsed="false">
      <c r="A130" s="26" t="n">
        <v>46290</v>
      </c>
      <c r="B130" s="27" t="s">
        <v>61</v>
      </c>
      <c r="C130" s="27" t="s">
        <v>47</v>
      </c>
      <c r="D130" s="27" t="s">
        <v>53</v>
      </c>
      <c r="E130" s="0" t="n">
        <v>17</v>
      </c>
      <c r="F130" s="28" t="n">
        <f aca="false">E130*4000</f>
        <v>68000</v>
      </c>
    </row>
    <row r="131" customFormat="false" ht="15" hidden="false" customHeight="false" outlineLevel="0" collapsed="false">
      <c r="A131" s="26" t="n">
        <v>46290</v>
      </c>
      <c r="B131" s="27" t="s">
        <v>62</v>
      </c>
      <c r="C131" s="27" t="s">
        <v>47</v>
      </c>
      <c r="D131" s="27" t="s">
        <v>52</v>
      </c>
      <c r="E131" s="0" t="n">
        <v>24</v>
      </c>
      <c r="F131" s="28" t="n">
        <f aca="false">E131*2500</f>
        <v>60000</v>
      </c>
    </row>
    <row r="132" customFormat="false" ht="15" hidden="false" customHeight="false" outlineLevel="0" collapsed="false">
      <c r="A132" s="26" t="n">
        <v>46290</v>
      </c>
      <c r="B132" s="27" t="s">
        <v>63</v>
      </c>
      <c r="C132" s="27" t="s">
        <v>48</v>
      </c>
      <c r="D132" s="27" t="s">
        <v>52</v>
      </c>
      <c r="E132" s="0" t="n">
        <v>31</v>
      </c>
      <c r="F132" s="28" t="n">
        <f aca="false">E132*2500</f>
        <v>77500</v>
      </c>
    </row>
    <row r="133" customFormat="false" ht="15" hidden="false" customHeight="false" outlineLevel="0" collapsed="false">
      <c r="A133" s="26" t="n">
        <v>46290</v>
      </c>
      <c r="B133" s="27" t="s">
        <v>64</v>
      </c>
      <c r="C133" s="27" t="s">
        <v>48</v>
      </c>
      <c r="D133" s="27" t="s">
        <v>52</v>
      </c>
      <c r="E133" s="0" t="n">
        <v>13</v>
      </c>
      <c r="F133" s="28" t="n">
        <f aca="false">E133*2500</f>
        <v>32500</v>
      </c>
    </row>
    <row r="134" customFormat="false" ht="15" hidden="false" customHeight="false" outlineLevel="0" collapsed="false">
      <c r="A134" s="26" t="n">
        <v>46291</v>
      </c>
      <c r="B134" s="27" t="s">
        <v>59</v>
      </c>
      <c r="C134" s="27" t="s">
        <v>46</v>
      </c>
      <c r="D134" s="27" t="s">
        <v>53</v>
      </c>
      <c r="E134" s="0" t="n">
        <v>20</v>
      </c>
      <c r="F134" s="28" t="n">
        <f aca="false">E134*4000</f>
        <v>80000</v>
      </c>
    </row>
    <row r="135" customFormat="false" ht="15" hidden="false" customHeight="false" outlineLevel="0" collapsed="false">
      <c r="A135" s="26" t="n">
        <v>46291</v>
      </c>
      <c r="B135" s="27" t="s">
        <v>60</v>
      </c>
      <c r="C135" s="27" t="s">
        <v>46</v>
      </c>
      <c r="D135" s="27" t="s">
        <v>52</v>
      </c>
      <c r="E135" s="0" t="n">
        <v>23</v>
      </c>
      <c r="F135" s="28" t="n">
        <f aca="false">E135*2500</f>
        <v>57500</v>
      </c>
    </row>
    <row r="136" customFormat="false" ht="15" hidden="false" customHeight="false" outlineLevel="0" collapsed="false">
      <c r="A136" s="26" t="n">
        <v>46291</v>
      </c>
      <c r="B136" s="27" t="s">
        <v>61</v>
      </c>
      <c r="C136" s="27" t="s">
        <v>47</v>
      </c>
      <c r="D136" s="27" t="s">
        <v>54</v>
      </c>
      <c r="E136" s="0" t="n">
        <v>12</v>
      </c>
      <c r="F136" s="28" t="n">
        <f aca="false">E136*6500</f>
        <v>78000</v>
      </c>
    </row>
    <row r="137" customFormat="false" ht="15" hidden="false" customHeight="false" outlineLevel="0" collapsed="false">
      <c r="A137" s="26" t="n">
        <v>46291</v>
      </c>
      <c r="B137" s="27" t="s">
        <v>62</v>
      </c>
      <c r="C137" s="27" t="s">
        <v>47</v>
      </c>
      <c r="D137" s="27" t="s">
        <v>54</v>
      </c>
      <c r="E137" s="0" t="n">
        <v>11</v>
      </c>
      <c r="F137" s="28" t="n">
        <f aca="false">E137*6500</f>
        <v>71500</v>
      </c>
    </row>
    <row r="138" customFormat="false" ht="15" hidden="false" customHeight="false" outlineLevel="0" collapsed="false">
      <c r="A138" s="26" t="n">
        <v>46291</v>
      </c>
      <c r="B138" s="27" t="s">
        <v>63</v>
      </c>
      <c r="C138" s="27" t="s">
        <v>48</v>
      </c>
      <c r="D138" s="27" t="s">
        <v>52</v>
      </c>
      <c r="E138" s="0" t="n">
        <v>23</v>
      </c>
      <c r="F138" s="28" t="n">
        <f aca="false">E138*2500</f>
        <v>57500</v>
      </c>
    </row>
    <row r="139" customFormat="false" ht="15" hidden="false" customHeight="false" outlineLevel="0" collapsed="false">
      <c r="A139" s="26" t="n">
        <v>46291</v>
      </c>
      <c r="B139" s="27" t="s">
        <v>64</v>
      </c>
      <c r="C139" s="27" t="s">
        <v>48</v>
      </c>
      <c r="D139" s="27" t="s">
        <v>52</v>
      </c>
      <c r="E139" s="0" t="n">
        <v>11</v>
      </c>
      <c r="F139" s="28" t="n">
        <f aca="false">E139*2500</f>
        <v>27500</v>
      </c>
    </row>
    <row r="140" customFormat="false" ht="15" hidden="false" customHeight="false" outlineLevel="0" collapsed="false">
      <c r="A140" s="26" t="n">
        <v>46293</v>
      </c>
      <c r="B140" s="27" t="s">
        <v>59</v>
      </c>
      <c r="C140" s="27" t="s">
        <v>46</v>
      </c>
      <c r="D140" s="27" t="s">
        <v>54</v>
      </c>
      <c r="E140" s="0" t="n">
        <v>11</v>
      </c>
      <c r="F140" s="28" t="n">
        <f aca="false">E140*6500</f>
        <v>71500</v>
      </c>
    </row>
    <row r="141" customFormat="false" ht="15" hidden="false" customHeight="false" outlineLevel="0" collapsed="false">
      <c r="A141" s="26" t="n">
        <v>46293</v>
      </c>
      <c r="B141" s="27" t="s">
        <v>60</v>
      </c>
      <c r="C141" s="27" t="s">
        <v>46</v>
      </c>
      <c r="D141" s="27" t="s">
        <v>54</v>
      </c>
      <c r="E141" s="0" t="n">
        <v>10</v>
      </c>
      <c r="F141" s="28" t="n">
        <f aca="false">E141*6500</f>
        <v>65000</v>
      </c>
    </row>
    <row r="142" customFormat="false" ht="15" hidden="false" customHeight="false" outlineLevel="0" collapsed="false">
      <c r="A142" s="26" t="n">
        <v>46293</v>
      </c>
      <c r="B142" s="27" t="s">
        <v>61</v>
      </c>
      <c r="C142" s="27" t="s">
        <v>47</v>
      </c>
      <c r="D142" s="27" t="s">
        <v>52</v>
      </c>
      <c r="E142" s="0" t="n">
        <v>21</v>
      </c>
      <c r="F142" s="28" t="n">
        <f aca="false">E142*2500</f>
        <v>52500</v>
      </c>
    </row>
    <row r="143" customFormat="false" ht="15" hidden="false" customHeight="false" outlineLevel="0" collapsed="false">
      <c r="A143" s="26" t="n">
        <v>46293</v>
      </c>
      <c r="B143" s="27" t="s">
        <v>62</v>
      </c>
      <c r="C143" s="27" t="s">
        <v>47</v>
      </c>
      <c r="D143" s="27" t="s">
        <v>52</v>
      </c>
      <c r="E143" s="0" t="n">
        <v>26</v>
      </c>
      <c r="F143" s="28" t="n">
        <f aca="false">E143*2500</f>
        <v>65000</v>
      </c>
    </row>
    <row r="144" customFormat="false" ht="15" hidden="false" customHeight="false" outlineLevel="0" collapsed="false">
      <c r="A144" s="26" t="n">
        <v>46293</v>
      </c>
      <c r="B144" s="27" t="s">
        <v>63</v>
      </c>
      <c r="C144" s="27" t="s">
        <v>48</v>
      </c>
      <c r="D144" s="27" t="s">
        <v>52</v>
      </c>
      <c r="E144" s="0" t="n">
        <v>12</v>
      </c>
      <c r="F144" s="28" t="n">
        <f aca="false">E144*2500</f>
        <v>30000</v>
      </c>
    </row>
    <row r="145" customFormat="false" ht="15" hidden="false" customHeight="false" outlineLevel="0" collapsed="false">
      <c r="A145" s="26" t="n">
        <v>46293</v>
      </c>
      <c r="B145" s="27" t="s">
        <v>64</v>
      </c>
      <c r="C145" s="27" t="s">
        <v>48</v>
      </c>
      <c r="D145" s="27" t="s">
        <v>52</v>
      </c>
      <c r="E145" s="0" t="n">
        <v>15</v>
      </c>
      <c r="F145" s="28" t="n">
        <f aca="false">E145*2500</f>
        <v>37500</v>
      </c>
    </row>
    <row r="146" customFormat="false" ht="15" hidden="false" customHeight="false" outlineLevel="0" collapsed="false">
      <c r="A146" s="26" t="n">
        <v>46294</v>
      </c>
      <c r="B146" s="27" t="s">
        <v>59</v>
      </c>
      <c r="C146" s="27" t="s">
        <v>46</v>
      </c>
      <c r="D146" s="27" t="s">
        <v>52</v>
      </c>
      <c r="E146" s="0" t="n">
        <v>31</v>
      </c>
      <c r="F146" s="28" t="n">
        <f aca="false">E146*2500</f>
        <v>77500</v>
      </c>
    </row>
    <row r="147" customFormat="false" ht="15" hidden="false" customHeight="false" outlineLevel="0" collapsed="false">
      <c r="A147" s="26" t="n">
        <v>46294</v>
      </c>
      <c r="B147" s="27" t="s">
        <v>60</v>
      </c>
      <c r="C147" s="27" t="s">
        <v>46</v>
      </c>
      <c r="D147" s="27" t="s">
        <v>53</v>
      </c>
      <c r="E147" s="0" t="n">
        <v>10</v>
      </c>
      <c r="F147" s="28" t="n">
        <f aca="false">E147*4000</f>
        <v>40000</v>
      </c>
    </row>
    <row r="148" customFormat="false" ht="15" hidden="false" customHeight="false" outlineLevel="0" collapsed="false">
      <c r="A148" s="26" t="n">
        <v>46294</v>
      </c>
      <c r="B148" s="27" t="s">
        <v>61</v>
      </c>
      <c r="C148" s="27" t="s">
        <v>47</v>
      </c>
      <c r="D148" s="27" t="s">
        <v>53</v>
      </c>
      <c r="E148" s="0" t="n">
        <v>18</v>
      </c>
      <c r="F148" s="28" t="n">
        <f aca="false">E148*4000</f>
        <v>72000</v>
      </c>
    </row>
    <row r="149" customFormat="false" ht="15" hidden="false" customHeight="false" outlineLevel="0" collapsed="false">
      <c r="A149" s="26" t="n">
        <v>46294</v>
      </c>
      <c r="B149" s="27" t="s">
        <v>62</v>
      </c>
      <c r="C149" s="27" t="s">
        <v>47</v>
      </c>
      <c r="D149" s="27" t="s">
        <v>52</v>
      </c>
      <c r="E149" s="0" t="n">
        <v>27</v>
      </c>
      <c r="F149" s="28" t="n">
        <f aca="false">E149*2500</f>
        <v>67500</v>
      </c>
    </row>
    <row r="150" customFormat="false" ht="15" hidden="false" customHeight="false" outlineLevel="0" collapsed="false">
      <c r="A150" s="26" t="n">
        <v>46294</v>
      </c>
      <c r="B150" s="27" t="s">
        <v>63</v>
      </c>
      <c r="C150" s="27" t="s">
        <v>48</v>
      </c>
      <c r="D150" s="27" t="s">
        <v>53</v>
      </c>
      <c r="E150" s="0" t="n">
        <v>18</v>
      </c>
      <c r="F150" s="28" t="n">
        <f aca="false">E150*4000</f>
        <v>72000</v>
      </c>
    </row>
    <row r="151" customFormat="false" ht="15" hidden="false" customHeight="false" outlineLevel="0" collapsed="false">
      <c r="A151" s="26" t="n">
        <v>46294</v>
      </c>
      <c r="B151" s="27" t="s">
        <v>64</v>
      </c>
      <c r="C151" s="27" t="s">
        <v>48</v>
      </c>
      <c r="D151" s="27" t="s">
        <v>54</v>
      </c>
      <c r="E151" s="0" t="n">
        <v>8</v>
      </c>
      <c r="F151" s="28" t="n">
        <f aca="false">E151*6500</f>
        <v>52000</v>
      </c>
    </row>
    <row r="152" customFormat="false" ht="15" hidden="false" customHeight="false" outlineLevel="0" collapsed="false">
      <c r="A152" s="26" t="n">
        <v>46295</v>
      </c>
      <c r="B152" s="27" t="s">
        <v>59</v>
      </c>
      <c r="C152" s="27" t="s">
        <v>46</v>
      </c>
      <c r="D152" s="27" t="s">
        <v>54</v>
      </c>
      <c r="E152" s="0" t="n">
        <v>9</v>
      </c>
      <c r="F152" s="28" t="n">
        <f aca="false">E152*6500</f>
        <v>58500</v>
      </c>
    </row>
    <row r="153" customFormat="false" ht="15" hidden="false" customHeight="false" outlineLevel="0" collapsed="false">
      <c r="A153" s="26" t="n">
        <v>46295</v>
      </c>
      <c r="B153" s="27" t="s">
        <v>60</v>
      </c>
      <c r="C153" s="27" t="s">
        <v>46</v>
      </c>
      <c r="D153" s="27" t="s">
        <v>54</v>
      </c>
      <c r="E153" s="0" t="n">
        <v>5</v>
      </c>
      <c r="F153" s="28" t="n">
        <f aca="false">E153*6500</f>
        <v>32500</v>
      </c>
    </row>
    <row r="154" customFormat="false" ht="15" hidden="false" customHeight="false" outlineLevel="0" collapsed="false">
      <c r="A154" s="26" t="n">
        <v>46295</v>
      </c>
      <c r="B154" s="27" t="s">
        <v>61</v>
      </c>
      <c r="C154" s="27" t="s">
        <v>47</v>
      </c>
      <c r="D154" s="27" t="s">
        <v>52</v>
      </c>
      <c r="E154" s="0" t="n">
        <v>22</v>
      </c>
      <c r="F154" s="28" t="n">
        <f aca="false">E154*2500</f>
        <v>55000</v>
      </c>
    </row>
    <row r="155" customFormat="false" ht="15" hidden="false" customHeight="false" outlineLevel="0" collapsed="false">
      <c r="A155" s="26" t="n">
        <v>46295</v>
      </c>
      <c r="B155" s="27" t="s">
        <v>62</v>
      </c>
      <c r="C155" s="27" t="s">
        <v>47</v>
      </c>
      <c r="D155" s="27" t="s">
        <v>52</v>
      </c>
      <c r="E155" s="0" t="n">
        <v>27</v>
      </c>
      <c r="F155" s="28" t="n">
        <f aca="false">E155*2500</f>
        <v>67500</v>
      </c>
    </row>
    <row r="156" customFormat="false" ht="15" hidden="false" customHeight="false" outlineLevel="0" collapsed="false">
      <c r="A156" s="26" t="n">
        <v>46295</v>
      </c>
      <c r="B156" s="27" t="s">
        <v>63</v>
      </c>
      <c r="C156" s="27" t="s">
        <v>48</v>
      </c>
      <c r="D156" s="27" t="s">
        <v>52</v>
      </c>
      <c r="E156" s="0" t="n">
        <v>24</v>
      </c>
      <c r="F156" s="28" t="n">
        <f aca="false">E156*2500</f>
        <v>60000</v>
      </c>
    </row>
    <row r="157" customFormat="false" ht="15" hidden="false" customHeight="false" outlineLevel="0" collapsed="false">
      <c r="A157" s="26" t="n">
        <v>46295</v>
      </c>
      <c r="B157" s="27" t="s">
        <v>64</v>
      </c>
      <c r="C157" s="27" t="s">
        <v>48</v>
      </c>
      <c r="D157" s="27" t="s">
        <v>52</v>
      </c>
      <c r="E157" s="0" t="n">
        <v>13</v>
      </c>
      <c r="F157" s="28" t="n">
        <f aca="false">E157*2500</f>
        <v>32500</v>
      </c>
    </row>
    <row r="158" customFormat="false" ht="15" hidden="false" customHeight="false" outlineLevel="0" collapsed="false">
      <c r="A158" s="26" t="n">
        <v>46296</v>
      </c>
      <c r="B158" s="27" t="s">
        <v>59</v>
      </c>
      <c r="C158" s="27" t="s">
        <v>46</v>
      </c>
      <c r="D158" s="27" t="s">
        <v>53</v>
      </c>
      <c r="E158" s="0" t="n">
        <v>18</v>
      </c>
      <c r="F158" s="28" t="n">
        <f aca="false">E158*4000</f>
        <v>72000</v>
      </c>
    </row>
    <row r="159" customFormat="false" ht="15" hidden="false" customHeight="false" outlineLevel="0" collapsed="false">
      <c r="A159" s="26" t="n">
        <v>46296</v>
      </c>
      <c r="B159" s="27" t="s">
        <v>60</v>
      </c>
      <c r="C159" s="27" t="s">
        <v>46</v>
      </c>
      <c r="D159" s="27" t="s">
        <v>52</v>
      </c>
      <c r="E159" s="0" t="n">
        <v>23</v>
      </c>
      <c r="F159" s="28" t="n">
        <f aca="false">E159*2500</f>
        <v>57500</v>
      </c>
    </row>
    <row r="160" customFormat="false" ht="15" hidden="false" customHeight="false" outlineLevel="0" collapsed="false">
      <c r="A160" s="26" t="n">
        <v>46296</v>
      </c>
      <c r="B160" s="27" t="s">
        <v>61</v>
      </c>
      <c r="C160" s="27" t="s">
        <v>47</v>
      </c>
      <c r="D160" s="27" t="s">
        <v>53</v>
      </c>
      <c r="E160" s="0" t="n">
        <v>17</v>
      </c>
      <c r="F160" s="28" t="n">
        <f aca="false">E160*4000</f>
        <v>68000</v>
      </c>
    </row>
    <row r="161" customFormat="false" ht="15" hidden="false" customHeight="false" outlineLevel="0" collapsed="false">
      <c r="A161" s="26" t="n">
        <v>46296</v>
      </c>
      <c r="B161" s="27" t="s">
        <v>62</v>
      </c>
      <c r="C161" s="27" t="s">
        <v>47</v>
      </c>
      <c r="D161" s="27" t="s">
        <v>54</v>
      </c>
      <c r="E161" s="0" t="n">
        <v>9</v>
      </c>
      <c r="F161" s="28" t="n">
        <f aca="false">E161*6500</f>
        <v>58500</v>
      </c>
    </row>
    <row r="162" customFormat="false" ht="15" hidden="false" customHeight="false" outlineLevel="0" collapsed="false">
      <c r="A162" s="26" t="n">
        <v>46296</v>
      </c>
      <c r="B162" s="27" t="s">
        <v>63</v>
      </c>
      <c r="C162" s="27" t="s">
        <v>48</v>
      </c>
      <c r="D162" s="27" t="s">
        <v>52</v>
      </c>
      <c r="E162" s="0" t="n">
        <v>31</v>
      </c>
      <c r="F162" s="28" t="n">
        <f aca="false">E162*2500</f>
        <v>77500</v>
      </c>
    </row>
    <row r="163" customFormat="false" ht="15" hidden="false" customHeight="false" outlineLevel="0" collapsed="false">
      <c r="A163" s="26" t="n">
        <v>46296</v>
      </c>
      <c r="B163" s="27" t="s">
        <v>64</v>
      </c>
      <c r="C163" s="27" t="s">
        <v>48</v>
      </c>
      <c r="D163" s="27" t="s">
        <v>52</v>
      </c>
      <c r="E163" s="0" t="n">
        <v>15</v>
      </c>
      <c r="F163" s="28" t="n">
        <f aca="false">E163*2500</f>
        <v>37500</v>
      </c>
    </row>
    <row r="164" customFormat="false" ht="15" hidden="false" customHeight="false" outlineLevel="0" collapsed="false">
      <c r="A164" s="26" t="n">
        <v>46297</v>
      </c>
      <c r="B164" s="27" t="s">
        <v>59</v>
      </c>
      <c r="C164" s="27" t="s">
        <v>46</v>
      </c>
      <c r="D164" s="27" t="s">
        <v>53</v>
      </c>
      <c r="E164" s="0" t="n">
        <v>10</v>
      </c>
      <c r="F164" s="28" t="n">
        <f aca="false">E164*4000</f>
        <v>40000</v>
      </c>
    </row>
    <row r="165" customFormat="false" ht="15" hidden="false" customHeight="false" outlineLevel="0" collapsed="false">
      <c r="A165" s="26" t="n">
        <v>46297</v>
      </c>
      <c r="B165" s="27" t="s">
        <v>60</v>
      </c>
      <c r="C165" s="27" t="s">
        <v>46</v>
      </c>
      <c r="D165" s="27" t="s">
        <v>52</v>
      </c>
      <c r="E165" s="0" t="n">
        <v>22</v>
      </c>
      <c r="F165" s="28" t="n">
        <f aca="false">E165*2500</f>
        <v>55000</v>
      </c>
    </row>
    <row r="166" customFormat="false" ht="15" hidden="false" customHeight="false" outlineLevel="0" collapsed="false">
      <c r="A166" s="26" t="n">
        <v>46297</v>
      </c>
      <c r="B166" s="27" t="s">
        <v>61</v>
      </c>
      <c r="C166" s="27" t="s">
        <v>47</v>
      </c>
      <c r="D166" s="27" t="s">
        <v>54</v>
      </c>
      <c r="E166" s="0" t="n">
        <v>5</v>
      </c>
      <c r="F166" s="28" t="n">
        <f aca="false">E166*6500</f>
        <v>32500</v>
      </c>
    </row>
    <row r="167" customFormat="false" ht="15" hidden="false" customHeight="false" outlineLevel="0" collapsed="false">
      <c r="A167" s="26" t="n">
        <v>46297</v>
      </c>
      <c r="B167" s="27" t="s">
        <v>62</v>
      </c>
      <c r="C167" s="27" t="s">
        <v>47</v>
      </c>
      <c r="D167" s="27" t="s">
        <v>52</v>
      </c>
      <c r="E167" s="0" t="n">
        <v>20</v>
      </c>
      <c r="F167" s="28" t="n">
        <f aca="false">E167*2500</f>
        <v>50000</v>
      </c>
    </row>
    <row r="168" customFormat="false" ht="15" hidden="false" customHeight="false" outlineLevel="0" collapsed="false">
      <c r="A168" s="26" t="n">
        <v>46297</v>
      </c>
      <c r="B168" s="27" t="s">
        <v>63</v>
      </c>
      <c r="C168" s="27" t="s">
        <v>48</v>
      </c>
      <c r="D168" s="27" t="s">
        <v>54</v>
      </c>
      <c r="E168" s="0" t="n">
        <v>13</v>
      </c>
      <c r="F168" s="28" t="n">
        <f aca="false">E168*6500</f>
        <v>84500</v>
      </c>
    </row>
    <row r="169" customFormat="false" ht="15" hidden="false" customHeight="false" outlineLevel="0" collapsed="false">
      <c r="A169" s="26" t="n">
        <v>46297</v>
      </c>
      <c r="B169" s="27" t="s">
        <v>64</v>
      </c>
      <c r="C169" s="27" t="s">
        <v>48</v>
      </c>
      <c r="D169" s="27" t="s">
        <v>54</v>
      </c>
      <c r="E169" s="0" t="n">
        <v>8</v>
      </c>
      <c r="F169" s="28" t="n">
        <f aca="false">E169*6500</f>
        <v>52000</v>
      </c>
    </row>
    <row r="170" customFormat="false" ht="15" hidden="false" customHeight="false" outlineLevel="0" collapsed="false">
      <c r="A170" s="26" t="n">
        <v>46298</v>
      </c>
      <c r="B170" s="27" t="s">
        <v>59</v>
      </c>
      <c r="C170" s="27" t="s">
        <v>46</v>
      </c>
      <c r="D170" s="27" t="s">
        <v>54</v>
      </c>
      <c r="E170" s="0" t="n">
        <v>8</v>
      </c>
      <c r="F170" s="28" t="n">
        <f aca="false">E170*6500</f>
        <v>52000</v>
      </c>
    </row>
    <row r="171" customFormat="false" ht="15" hidden="false" customHeight="false" outlineLevel="0" collapsed="false">
      <c r="A171" s="26" t="n">
        <v>46298</v>
      </c>
      <c r="B171" s="27" t="s">
        <v>60</v>
      </c>
      <c r="C171" s="27" t="s">
        <v>46</v>
      </c>
      <c r="D171" s="27" t="s">
        <v>54</v>
      </c>
      <c r="E171" s="0" t="n">
        <v>9</v>
      </c>
      <c r="F171" s="28" t="n">
        <f aca="false">E171*6500</f>
        <v>58500</v>
      </c>
    </row>
    <row r="172" customFormat="false" ht="15" hidden="false" customHeight="false" outlineLevel="0" collapsed="false">
      <c r="A172" s="26" t="n">
        <v>46298</v>
      </c>
      <c r="B172" s="27" t="s">
        <v>61</v>
      </c>
      <c r="C172" s="27" t="s">
        <v>47</v>
      </c>
      <c r="D172" s="27" t="s">
        <v>53</v>
      </c>
      <c r="E172" s="0" t="n">
        <v>15</v>
      </c>
      <c r="F172" s="28" t="n">
        <f aca="false">E172*4000</f>
        <v>60000</v>
      </c>
    </row>
    <row r="173" customFormat="false" ht="15" hidden="false" customHeight="false" outlineLevel="0" collapsed="false">
      <c r="A173" s="26" t="n">
        <v>46298</v>
      </c>
      <c r="B173" s="27" t="s">
        <v>62</v>
      </c>
      <c r="C173" s="27" t="s">
        <v>47</v>
      </c>
      <c r="D173" s="27" t="s">
        <v>52</v>
      </c>
      <c r="E173" s="0" t="n">
        <v>25</v>
      </c>
      <c r="F173" s="28" t="n">
        <f aca="false">E173*2500</f>
        <v>62500</v>
      </c>
    </row>
    <row r="174" customFormat="false" ht="15" hidden="false" customHeight="false" outlineLevel="0" collapsed="false">
      <c r="A174" s="26" t="n">
        <v>46298</v>
      </c>
      <c r="B174" s="27" t="s">
        <v>63</v>
      </c>
      <c r="C174" s="27" t="s">
        <v>48</v>
      </c>
      <c r="D174" s="27" t="s">
        <v>53</v>
      </c>
      <c r="E174" s="0" t="n">
        <v>20</v>
      </c>
      <c r="F174" s="28" t="n">
        <f aca="false">E174*4000</f>
        <v>80000</v>
      </c>
    </row>
    <row r="175" customFormat="false" ht="15" hidden="false" customHeight="false" outlineLevel="0" collapsed="false">
      <c r="A175" s="26" t="n">
        <v>46298</v>
      </c>
      <c r="B175" s="27" t="s">
        <v>64</v>
      </c>
      <c r="C175" s="27" t="s">
        <v>48</v>
      </c>
      <c r="D175" s="27" t="s">
        <v>52</v>
      </c>
      <c r="E175" s="0" t="n">
        <v>26</v>
      </c>
      <c r="F175" s="28" t="n">
        <f aca="false">E175*2500</f>
        <v>65000</v>
      </c>
    </row>
    <row r="176" customFormat="false" ht="15" hidden="false" customHeight="false" outlineLevel="0" collapsed="false">
      <c r="A176" s="26" t="n">
        <v>46300</v>
      </c>
      <c r="B176" s="27" t="s">
        <v>59</v>
      </c>
      <c r="C176" s="27" t="s">
        <v>46</v>
      </c>
      <c r="D176" s="27" t="s">
        <v>52</v>
      </c>
      <c r="E176" s="0" t="n">
        <v>24</v>
      </c>
      <c r="F176" s="28" t="n">
        <f aca="false">E176*2500</f>
        <v>60000</v>
      </c>
    </row>
    <row r="177" customFormat="false" ht="15" hidden="false" customHeight="false" outlineLevel="0" collapsed="false">
      <c r="A177" s="26" t="n">
        <v>46300</v>
      </c>
      <c r="B177" s="27" t="s">
        <v>60</v>
      </c>
      <c r="C177" s="27" t="s">
        <v>46</v>
      </c>
      <c r="D177" s="27" t="s">
        <v>53</v>
      </c>
      <c r="E177" s="0" t="n">
        <v>13</v>
      </c>
      <c r="F177" s="28" t="n">
        <f aca="false">E177*4000</f>
        <v>52000</v>
      </c>
    </row>
    <row r="178" customFormat="false" ht="15" hidden="false" customHeight="false" outlineLevel="0" collapsed="false">
      <c r="A178" s="26" t="n">
        <v>46300</v>
      </c>
      <c r="B178" s="27" t="s">
        <v>61</v>
      </c>
      <c r="C178" s="27" t="s">
        <v>47</v>
      </c>
      <c r="D178" s="27" t="s">
        <v>52</v>
      </c>
      <c r="E178" s="0" t="n">
        <v>27</v>
      </c>
      <c r="F178" s="28" t="n">
        <f aca="false">E178*2500</f>
        <v>67500</v>
      </c>
    </row>
    <row r="179" customFormat="false" ht="15" hidden="false" customHeight="false" outlineLevel="0" collapsed="false">
      <c r="A179" s="26" t="n">
        <v>46300</v>
      </c>
      <c r="B179" s="27" t="s">
        <v>62</v>
      </c>
      <c r="C179" s="27" t="s">
        <v>47</v>
      </c>
      <c r="D179" s="27" t="s">
        <v>53</v>
      </c>
      <c r="E179" s="0" t="n">
        <v>8</v>
      </c>
      <c r="F179" s="28" t="n">
        <f aca="false">E179*4000</f>
        <v>32000</v>
      </c>
    </row>
    <row r="180" customFormat="false" ht="15" hidden="false" customHeight="false" outlineLevel="0" collapsed="false">
      <c r="A180" s="26" t="n">
        <v>46300</v>
      </c>
      <c r="B180" s="27" t="s">
        <v>63</v>
      </c>
      <c r="C180" s="27" t="s">
        <v>48</v>
      </c>
      <c r="D180" s="27" t="s">
        <v>54</v>
      </c>
      <c r="E180" s="0" t="n">
        <v>7</v>
      </c>
      <c r="F180" s="28" t="n">
        <f aca="false">E180*6500</f>
        <v>45500</v>
      </c>
    </row>
    <row r="181" customFormat="false" ht="15" hidden="false" customHeight="false" outlineLevel="0" collapsed="false">
      <c r="A181" s="26" t="n">
        <v>46300</v>
      </c>
      <c r="B181" s="27" t="s">
        <v>64</v>
      </c>
      <c r="C181" s="27" t="s">
        <v>48</v>
      </c>
      <c r="D181" s="27" t="s">
        <v>52</v>
      </c>
      <c r="E181" s="0" t="n">
        <v>27</v>
      </c>
      <c r="F181" s="28" t="n">
        <f aca="false">E181*2500</f>
        <v>67500</v>
      </c>
    </row>
    <row r="182" customFormat="false" ht="15" hidden="false" customHeight="false" outlineLevel="0" collapsed="false">
      <c r="A182" s="26" t="n">
        <v>46301</v>
      </c>
      <c r="B182" s="27" t="s">
        <v>59</v>
      </c>
      <c r="C182" s="27" t="s">
        <v>46</v>
      </c>
      <c r="D182" s="27" t="s">
        <v>52</v>
      </c>
      <c r="E182" s="0" t="n">
        <v>37</v>
      </c>
      <c r="F182" s="28" t="n">
        <f aca="false">E182*2500</f>
        <v>92500</v>
      </c>
    </row>
    <row r="183" customFormat="false" ht="15" hidden="false" customHeight="false" outlineLevel="0" collapsed="false">
      <c r="A183" s="26" t="n">
        <v>46301</v>
      </c>
      <c r="B183" s="27" t="s">
        <v>60</v>
      </c>
      <c r="C183" s="27" t="s">
        <v>46</v>
      </c>
      <c r="D183" s="27" t="s">
        <v>54</v>
      </c>
      <c r="E183" s="0" t="n">
        <v>10</v>
      </c>
      <c r="F183" s="28" t="n">
        <f aca="false">E183*6500</f>
        <v>65000</v>
      </c>
    </row>
    <row r="184" customFormat="false" ht="15" hidden="false" customHeight="false" outlineLevel="0" collapsed="false">
      <c r="A184" s="26" t="n">
        <v>46301</v>
      </c>
      <c r="B184" s="27" t="s">
        <v>61</v>
      </c>
      <c r="C184" s="27" t="s">
        <v>47</v>
      </c>
      <c r="D184" s="27" t="s">
        <v>52</v>
      </c>
      <c r="E184" s="0" t="n">
        <v>18</v>
      </c>
      <c r="F184" s="28" t="n">
        <f aca="false">E184*2500</f>
        <v>45000</v>
      </c>
    </row>
    <row r="185" customFormat="false" ht="15" hidden="false" customHeight="false" outlineLevel="0" collapsed="false">
      <c r="A185" s="26" t="n">
        <v>46301</v>
      </c>
      <c r="B185" s="27" t="s">
        <v>62</v>
      </c>
      <c r="C185" s="27" t="s">
        <v>47</v>
      </c>
      <c r="D185" s="27" t="s">
        <v>52</v>
      </c>
      <c r="E185" s="0" t="n">
        <v>30</v>
      </c>
      <c r="F185" s="28" t="n">
        <f aca="false">E185*2500</f>
        <v>75000</v>
      </c>
    </row>
    <row r="186" customFormat="false" ht="15" hidden="false" customHeight="false" outlineLevel="0" collapsed="false">
      <c r="A186" s="26" t="n">
        <v>46301</v>
      </c>
      <c r="B186" s="27" t="s">
        <v>63</v>
      </c>
      <c r="C186" s="27" t="s">
        <v>48</v>
      </c>
      <c r="D186" s="27" t="s">
        <v>52</v>
      </c>
      <c r="E186" s="0" t="n">
        <v>28</v>
      </c>
      <c r="F186" s="28" t="n">
        <f aca="false">E186*2500</f>
        <v>70000</v>
      </c>
    </row>
    <row r="187" customFormat="false" ht="15" hidden="false" customHeight="false" outlineLevel="0" collapsed="false">
      <c r="A187" s="26" t="n">
        <v>46301</v>
      </c>
      <c r="B187" s="27" t="s">
        <v>64</v>
      </c>
      <c r="C187" s="27" t="s">
        <v>48</v>
      </c>
      <c r="D187" s="27" t="s">
        <v>52</v>
      </c>
      <c r="E187" s="0" t="n">
        <v>18</v>
      </c>
      <c r="F187" s="28" t="n">
        <f aca="false">E187*2500</f>
        <v>45000</v>
      </c>
    </row>
    <row r="188" customFormat="false" ht="15" hidden="false" customHeight="false" outlineLevel="0" collapsed="false">
      <c r="A188" s="26" t="n">
        <v>46302</v>
      </c>
      <c r="B188" s="27" t="s">
        <v>59</v>
      </c>
      <c r="C188" s="27" t="s">
        <v>46</v>
      </c>
      <c r="D188" s="27" t="s">
        <v>53</v>
      </c>
      <c r="E188" s="0" t="n">
        <v>11</v>
      </c>
      <c r="F188" s="28" t="n">
        <f aca="false">E188*4000</f>
        <v>44000</v>
      </c>
    </row>
    <row r="189" customFormat="false" ht="15" hidden="false" customHeight="false" outlineLevel="0" collapsed="false">
      <c r="A189" s="26" t="n">
        <v>46302</v>
      </c>
      <c r="B189" s="27" t="s">
        <v>60</v>
      </c>
      <c r="C189" s="27" t="s">
        <v>46</v>
      </c>
      <c r="D189" s="27" t="s">
        <v>54</v>
      </c>
      <c r="E189" s="0" t="n">
        <v>11</v>
      </c>
      <c r="F189" s="28" t="n">
        <f aca="false">E189*6500</f>
        <v>71500</v>
      </c>
    </row>
    <row r="190" customFormat="false" ht="15" hidden="false" customHeight="false" outlineLevel="0" collapsed="false">
      <c r="A190" s="26" t="n">
        <v>46302</v>
      </c>
      <c r="B190" s="27" t="s">
        <v>61</v>
      </c>
      <c r="C190" s="27" t="s">
        <v>47</v>
      </c>
      <c r="D190" s="27" t="s">
        <v>52</v>
      </c>
      <c r="E190" s="0" t="n">
        <v>28</v>
      </c>
      <c r="F190" s="28" t="n">
        <f aca="false">E190*2500</f>
        <v>70000</v>
      </c>
    </row>
    <row r="191" customFormat="false" ht="15" hidden="false" customHeight="false" outlineLevel="0" collapsed="false">
      <c r="A191" s="26" t="n">
        <v>46302</v>
      </c>
      <c r="B191" s="27" t="s">
        <v>62</v>
      </c>
      <c r="C191" s="27" t="s">
        <v>47</v>
      </c>
      <c r="D191" s="27" t="s">
        <v>54</v>
      </c>
      <c r="E191" s="0" t="n">
        <v>7</v>
      </c>
      <c r="F191" s="28" t="n">
        <f aca="false">E191*6500</f>
        <v>45500</v>
      </c>
    </row>
    <row r="192" customFormat="false" ht="15" hidden="false" customHeight="false" outlineLevel="0" collapsed="false">
      <c r="A192" s="26" t="n">
        <v>46302</v>
      </c>
      <c r="B192" s="27" t="s">
        <v>63</v>
      </c>
      <c r="C192" s="27" t="s">
        <v>48</v>
      </c>
      <c r="D192" s="27" t="s">
        <v>53</v>
      </c>
      <c r="E192" s="0" t="n">
        <v>10</v>
      </c>
      <c r="F192" s="28" t="n">
        <f aca="false">E192*4000</f>
        <v>40000</v>
      </c>
    </row>
    <row r="193" customFormat="false" ht="15" hidden="false" customHeight="false" outlineLevel="0" collapsed="false">
      <c r="A193" s="26" t="n">
        <v>46302</v>
      </c>
      <c r="B193" s="27" t="s">
        <v>64</v>
      </c>
      <c r="C193" s="27" t="s">
        <v>48</v>
      </c>
      <c r="D193" s="27" t="s">
        <v>53</v>
      </c>
      <c r="E193" s="0" t="n">
        <v>8</v>
      </c>
      <c r="F193" s="28" t="n">
        <f aca="false">E193*4000</f>
        <v>32000</v>
      </c>
    </row>
    <row r="194" customFormat="false" ht="15" hidden="false" customHeight="false" outlineLevel="0" collapsed="false">
      <c r="A194" s="26" t="n">
        <v>46303</v>
      </c>
      <c r="B194" s="27" t="s">
        <v>59</v>
      </c>
      <c r="C194" s="27" t="s">
        <v>46</v>
      </c>
      <c r="D194" s="27" t="s">
        <v>53</v>
      </c>
      <c r="E194" s="0" t="n">
        <v>9</v>
      </c>
      <c r="F194" s="28" t="n">
        <f aca="false">E194*4000</f>
        <v>36000</v>
      </c>
    </row>
    <row r="195" customFormat="false" ht="15" hidden="false" customHeight="false" outlineLevel="0" collapsed="false">
      <c r="A195" s="26" t="n">
        <v>46303</v>
      </c>
      <c r="B195" s="27" t="s">
        <v>60</v>
      </c>
      <c r="C195" s="27" t="s">
        <v>46</v>
      </c>
      <c r="D195" s="27" t="s">
        <v>54</v>
      </c>
      <c r="E195" s="0" t="n">
        <v>8</v>
      </c>
      <c r="F195" s="28" t="n">
        <f aca="false">E195*6500</f>
        <v>52000</v>
      </c>
    </row>
    <row r="196" customFormat="false" ht="15" hidden="false" customHeight="false" outlineLevel="0" collapsed="false">
      <c r="A196" s="26" t="n">
        <v>46303</v>
      </c>
      <c r="B196" s="27" t="s">
        <v>61</v>
      </c>
      <c r="C196" s="27" t="s">
        <v>47</v>
      </c>
      <c r="D196" s="27" t="s">
        <v>54</v>
      </c>
      <c r="E196" s="0" t="n">
        <v>5</v>
      </c>
      <c r="F196" s="28" t="n">
        <f aca="false">E196*6500</f>
        <v>32500</v>
      </c>
    </row>
    <row r="197" customFormat="false" ht="15" hidden="false" customHeight="false" outlineLevel="0" collapsed="false">
      <c r="A197" s="26" t="n">
        <v>46303</v>
      </c>
      <c r="B197" s="27" t="s">
        <v>62</v>
      </c>
      <c r="C197" s="27" t="s">
        <v>47</v>
      </c>
      <c r="D197" s="27" t="s">
        <v>53</v>
      </c>
      <c r="E197" s="0" t="n">
        <v>13</v>
      </c>
      <c r="F197" s="28" t="n">
        <f aca="false">E197*4000</f>
        <v>52000</v>
      </c>
    </row>
    <row r="198" customFormat="false" ht="15" hidden="false" customHeight="false" outlineLevel="0" collapsed="false">
      <c r="A198" s="26" t="n">
        <v>46303</v>
      </c>
      <c r="B198" s="27" t="s">
        <v>63</v>
      </c>
      <c r="C198" s="27" t="s">
        <v>48</v>
      </c>
      <c r="D198" s="27" t="s">
        <v>53</v>
      </c>
      <c r="E198" s="0" t="n">
        <v>14</v>
      </c>
      <c r="F198" s="28" t="n">
        <f aca="false">E198*4000</f>
        <v>56000</v>
      </c>
    </row>
    <row r="199" customFormat="false" ht="15" hidden="false" customHeight="false" outlineLevel="0" collapsed="false">
      <c r="A199" s="26" t="n">
        <v>46303</v>
      </c>
      <c r="B199" s="27" t="s">
        <v>64</v>
      </c>
      <c r="C199" s="27" t="s">
        <v>48</v>
      </c>
      <c r="D199" s="27" t="s">
        <v>52</v>
      </c>
      <c r="E199" s="0" t="n">
        <v>13</v>
      </c>
      <c r="F199" s="28" t="n">
        <f aca="false">E199*2500</f>
        <v>32500</v>
      </c>
    </row>
    <row r="200" customFormat="false" ht="15" hidden="false" customHeight="false" outlineLevel="0" collapsed="false">
      <c r="A200" s="26" t="n">
        <v>46304</v>
      </c>
      <c r="B200" s="27" t="s">
        <v>59</v>
      </c>
      <c r="C200" s="27" t="s">
        <v>46</v>
      </c>
      <c r="D200" s="27" t="s">
        <v>52</v>
      </c>
      <c r="E200" s="0" t="n">
        <v>37</v>
      </c>
      <c r="F200" s="28" t="n">
        <f aca="false">E200*2500</f>
        <v>92500</v>
      </c>
    </row>
    <row r="201" customFormat="false" ht="15" hidden="false" customHeight="false" outlineLevel="0" collapsed="false">
      <c r="A201" s="26" t="n">
        <v>46304</v>
      </c>
      <c r="B201" s="27" t="s">
        <v>60</v>
      </c>
      <c r="C201" s="27" t="s">
        <v>46</v>
      </c>
      <c r="D201" s="27" t="s">
        <v>52</v>
      </c>
      <c r="E201" s="0" t="n">
        <v>14</v>
      </c>
      <c r="F201" s="28" t="n">
        <f aca="false">E201*2500</f>
        <v>35000</v>
      </c>
    </row>
    <row r="202" customFormat="false" ht="15" hidden="false" customHeight="false" outlineLevel="0" collapsed="false">
      <c r="A202" s="26" t="n">
        <v>46304</v>
      </c>
      <c r="B202" s="27" t="s">
        <v>61</v>
      </c>
      <c r="C202" s="27" t="s">
        <v>47</v>
      </c>
      <c r="D202" s="27" t="s">
        <v>53</v>
      </c>
      <c r="E202" s="0" t="n">
        <v>9</v>
      </c>
      <c r="F202" s="28" t="n">
        <f aca="false">E202*4000</f>
        <v>36000</v>
      </c>
    </row>
    <row r="203" customFormat="false" ht="15" hidden="false" customHeight="false" outlineLevel="0" collapsed="false">
      <c r="A203" s="26" t="n">
        <v>46304</v>
      </c>
      <c r="B203" s="27" t="s">
        <v>62</v>
      </c>
      <c r="C203" s="27" t="s">
        <v>47</v>
      </c>
      <c r="D203" s="27" t="s">
        <v>52</v>
      </c>
      <c r="E203" s="0" t="n">
        <v>17</v>
      </c>
      <c r="F203" s="28" t="n">
        <f aca="false">E203*2500</f>
        <v>42500</v>
      </c>
    </row>
    <row r="204" customFormat="false" ht="15" hidden="false" customHeight="false" outlineLevel="0" collapsed="false">
      <c r="A204" s="26" t="n">
        <v>46304</v>
      </c>
      <c r="B204" s="27" t="s">
        <v>63</v>
      </c>
      <c r="C204" s="27" t="s">
        <v>48</v>
      </c>
      <c r="D204" s="27" t="s">
        <v>52</v>
      </c>
      <c r="E204" s="0" t="n">
        <v>29</v>
      </c>
      <c r="F204" s="28" t="n">
        <f aca="false">E204*2500</f>
        <v>72500</v>
      </c>
    </row>
    <row r="205" customFormat="false" ht="15" hidden="false" customHeight="false" outlineLevel="0" collapsed="false">
      <c r="A205" s="26" t="n">
        <v>46304</v>
      </c>
      <c r="B205" s="27" t="s">
        <v>64</v>
      </c>
      <c r="C205" s="27" t="s">
        <v>48</v>
      </c>
      <c r="D205" s="27" t="s">
        <v>54</v>
      </c>
      <c r="E205" s="0" t="n">
        <v>10</v>
      </c>
      <c r="F205" s="28" t="n">
        <f aca="false">E205*6500</f>
        <v>65000</v>
      </c>
    </row>
    <row r="206" customFormat="false" ht="15" hidden="false" customHeight="false" outlineLevel="0" collapsed="false">
      <c r="A206" s="26" t="n">
        <v>46305</v>
      </c>
      <c r="B206" s="27" t="s">
        <v>59</v>
      </c>
      <c r="C206" s="27" t="s">
        <v>46</v>
      </c>
      <c r="D206" s="27" t="s">
        <v>53</v>
      </c>
      <c r="E206" s="0" t="n">
        <v>15</v>
      </c>
      <c r="F206" s="28" t="n">
        <f aca="false">E206*4000</f>
        <v>60000</v>
      </c>
    </row>
    <row r="207" customFormat="false" ht="15" hidden="false" customHeight="false" outlineLevel="0" collapsed="false">
      <c r="A207" s="26" t="n">
        <v>46305</v>
      </c>
      <c r="B207" s="27" t="s">
        <v>60</v>
      </c>
      <c r="C207" s="27" t="s">
        <v>46</v>
      </c>
      <c r="D207" s="27" t="s">
        <v>54</v>
      </c>
      <c r="E207" s="0" t="n">
        <v>12</v>
      </c>
      <c r="F207" s="28" t="n">
        <f aca="false">E207*6500</f>
        <v>78000</v>
      </c>
    </row>
    <row r="208" customFormat="false" ht="15" hidden="false" customHeight="false" outlineLevel="0" collapsed="false">
      <c r="A208" s="26" t="n">
        <v>46305</v>
      </c>
      <c r="B208" s="27" t="s">
        <v>61</v>
      </c>
      <c r="C208" s="27" t="s">
        <v>47</v>
      </c>
      <c r="D208" s="27" t="s">
        <v>54</v>
      </c>
      <c r="E208" s="0" t="n">
        <v>9</v>
      </c>
      <c r="F208" s="28" t="n">
        <f aca="false">E208*6500</f>
        <v>58500</v>
      </c>
    </row>
    <row r="209" customFormat="false" ht="15" hidden="false" customHeight="false" outlineLevel="0" collapsed="false">
      <c r="A209" s="26" t="n">
        <v>46305</v>
      </c>
      <c r="B209" s="27" t="s">
        <v>62</v>
      </c>
      <c r="C209" s="27" t="s">
        <v>47</v>
      </c>
      <c r="D209" s="27" t="s">
        <v>53</v>
      </c>
      <c r="E209" s="0" t="n">
        <v>8</v>
      </c>
      <c r="F209" s="28" t="n">
        <f aca="false">E209*4000</f>
        <v>32000</v>
      </c>
    </row>
    <row r="210" customFormat="false" ht="15" hidden="false" customHeight="false" outlineLevel="0" collapsed="false">
      <c r="A210" s="26" t="n">
        <v>46305</v>
      </c>
      <c r="B210" s="27" t="s">
        <v>63</v>
      </c>
      <c r="C210" s="27" t="s">
        <v>48</v>
      </c>
      <c r="D210" s="27" t="s">
        <v>52</v>
      </c>
      <c r="E210" s="0" t="n">
        <v>29</v>
      </c>
      <c r="F210" s="28" t="n">
        <f aca="false">E210*2500</f>
        <v>72500</v>
      </c>
    </row>
    <row r="211" customFormat="false" ht="15" hidden="false" customHeight="false" outlineLevel="0" collapsed="false">
      <c r="A211" s="26" t="n">
        <v>46305</v>
      </c>
      <c r="B211" s="27" t="s">
        <v>64</v>
      </c>
      <c r="C211" s="27" t="s">
        <v>48</v>
      </c>
      <c r="D211" s="27" t="s">
        <v>52</v>
      </c>
      <c r="E211" s="0" t="n">
        <v>19</v>
      </c>
      <c r="F211" s="28" t="n">
        <f aca="false">E211*2500</f>
        <v>47500</v>
      </c>
    </row>
    <row r="212" customFormat="false" ht="15" hidden="false" customHeight="false" outlineLevel="0" collapsed="false">
      <c r="A212" s="26" t="n">
        <v>46307</v>
      </c>
      <c r="B212" s="27" t="s">
        <v>59</v>
      </c>
      <c r="C212" s="27" t="s">
        <v>46</v>
      </c>
      <c r="D212" s="27" t="s">
        <v>52</v>
      </c>
      <c r="E212" s="0" t="n">
        <v>21</v>
      </c>
      <c r="F212" s="28" t="n">
        <f aca="false">E212*2500</f>
        <v>52500</v>
      </c>
    </row>
    <row r="213" customFormat="false" ht="15" hidden="false" customHeight="false" outlineLevel="0" collapsed="false">
      <c r="A213" s="26" t="n">
        <v>46307</v>
      </c>
      <c r="B213" s="27" t="s">
        <v>60</v>
      </c>
      <c r="C213" s="27" t="s">
        <v>46</v>
      </c>
      <c r="D213" s="27" t="s">
        <v>52</v>
      </c>
      <c r="E213" s="0" t="n">
        <v>25</v>
      </c>
      <c r="F213" s="28" t="n">
        <f aca="false">E213*2500</f>
        <v>62500</v>
      </c>
    </row>
    <row r="214" customFormat="false" ht="15" hidden="false" customHeight="false" outlineLevel="0" collapsed="false">
      <c r="A214" s="26" t="n">
        <v>46307</v>
      </c>
      <c r="B214" s="27" t="s">
        <v>61</v>
      </c>
      <c r="C214" s="27" t="s">
        <v>47</v>
      </c>
      <c r="D214" s="27" t="s">
        <v>53</v>
      </c>
      <c r="E214" s="0" t="n">
        <v>9</v>
      </c>
      <c r="F214" s="28" t="n">
        <f aca="false">E214*4000</f>
        <v>36000</v>
      </c>
    </row>
    <row r="215" customFormat="false" ht="15" hidden="false" customHeight="false" outlineLevel="0" collapsed="false">
      <c r="A215" s="26" t="n">
        <v>46307</v>
      </c>
      <c r="B215" s="27" t="s">
        <v>62</v>
      </c>
      <c r="C215" s="27" t="s">
        <v>47</v>
      </c>
      <c r="D215" s="27" t="s">
        <v>52</v>
      </c>
      <c r="E215" s="0" t="n">
        <v>13</v>
      </c>
      <c r="F215" s="28" t="n">
        <f aca="false">E215*2500</f>
        <v>32500</v>
      </c>
    </row>
    <row r="216" customFormat="false" ht="15" hidden="false" customHeight="false" outlineLevel="0" collapsed="false">
      <c r="A216" s="26" t="n">
        <v>46307</v>
      </c>
      <c r="B216" s="27" t="s">
        <v>63</v>
      </c>
      <c r="C216" s="27" t="s">
        <v>48</v>
      </c>
      <c r="D216" s="27" t="s">
        <v>52</v>
      </c>
      <c r="E216" s="0" t="n">
        <v>22</v>
      </c>
      <c r="F216" s="28" t="n">
        <f aca="false">E216*2500</f>
        <v>55000</v>
      </c>
    </row>
    <row r="217" customFormat="false" ht="15" hidden="false" customHeight="false" outlineLevel="0" collapsed="false">
      <c r="A217" s="26" t="n">
        <v>46307</v>
      </c>
      <c r="B217" s="27" t="s">
        <v>64</v>
      </c>
      <c r="C217" s="27" t="s">
        <v>48</v>
      </c>
      <c r="D217" s="27" t="s">
        <v>53</v>
      </c>
      <c r="E217" s="0" t="n">
        <v>18</v>
      </c>
      <c r="F217" s="28" t="n">
        <f aca="false">E217*4000</f>
        <v>72000</v>
      </c>
    </row>
    <row r="218" customFormat="false" ht="15" hidden="false" customHeight="false" outlineLevel="0" collapsed="false">
      <c r="A218" s="26" t="n">
        <v>46308</v>
      </c>
      <c r="B218" s="27" t="s">
        <v>59</v>
      </c>
      <c r="C218" s="27" t="s">
        <v>46</v>
      </c>
      <c r="D218" s="27" t="s">
        <v>53</v>
      </c>
      <c r="E218" s="0" t="n">
        <v>23</v>
      </c>
      <c r="F218" s="28" t="n">
        <f aca="false">E218*4000</f>
        <v>92000</v>
      </c>
    </row>
    <row r="219" customFormat="false" ht="15" hidden="false" customHeight="false" outlineLevel="0" collapsed="false">
      <c r="A219" s="26" t="n">
        <v>46308</v>
      </c>
      <c r="B219" s="27" t="s">
        <v>60</v>
      </c>
      <c r="C219" s="27" t="s">
        <v>46</v>
      </c>
      <c r="D219" s="27" t="s">
        <v>53</v>
      </c>
      <c r="E219" s="0" t="n">
        <v>15</v>
      </c>
      <c r="F219" s="28" t="n">
        <f aca="false">E219*4000</f>
        <v>60000</v>
      </c>
    </row>
    <row r="220" customFormat="false" ht="15" hidden="false" customHeight="false" outlineLevel="0" collapsed="false">
      <c r="A220" s="26" t="n">
        <v>46308</v>
      </c>
      <c r="B220" s="27" t="s">
        <v>61</v>
      </c>
      <c r="C220" s="27" t="s">
        <v>47</v>
      </c>
      <c r="D220" s="27" t="s">
        <v>52</v>
      </c>
      <c r="E220" s="0" t="n">
        <v>24</v>
      </c>
      <c r="F220" s="28" t="n">
        <f aca="false">E220*2500</f>
        <v>60000</v>
      </c>
    </row>
    <row r="221" customFormat="false" ht="15" hidden="false" customHeight="false" outlineLevel="0" collapsed="false">
      <c r="A221" s="26" t="n">
        <v>46308</v>
      </c>
      <c r="B221" s="27" t="s">
        <v>62</v>
      </c>
      <c r="C221" s="27" t="s">
        <v>47</v>
      </c>
      <c r="D221" s="27" t="s">
        <v>52</v>
      </c>
      <c r="E221" s="0" t="n">
        <v>30</v>
      </c>
      <c r="F221" s="28" t="n">
        <f aca="false">E221*2500</f>
        <v>75000</v>
      </c>
    </row>
    <row r="222" customFormat="false" ht="15" hidden="false" customHeight="false" outlineLevel="0" collapsed="false">
      <c r="A222" s="26" t="n">
        <v>46308</v>
      </c>
      <c r="B222" s="27" t="s">
        <v>63</v>
      </c>
      <c r="C222" s="27" t="s">
        <v>48</v>
      </c>
      <c r="D222" s="27" t="s">
        <v>52</v>
      </c>
      <c r="E222" s="0" t="n">
        <v>18</v>
      </c>
      <c r="F222" s="28" t="n">
        <f aca="false">E222*2500</f>
        <v>45000</v>
      </c>
    </row>
    <row r="223" customFormat="false" ht="15" hidden="false" customHeight="false" outlineLevel="0" collapsed="false">
      <c r="A223" s="26" t="n">
        <v>46308</v>
      </c>
      <c r="B223" s="27" t="s">
        <v>64</v>
      </c>
      <c r="C223" s="27" t="s">
        <v>48</v>
      </c>
      <c r="D223" s="27" t="s">
        <v>52</v>
      </c>
      <c r="E223" s="0" t="n">
        <v>15</v>
      </c>
      <c r="F223" s="28" t="n">
        <f aca="false">E223*2500</f>
        <v>37500</v>
      </c>
    </row>
    <row r="224" customFormat="false" ht="15" hidden="false" customHeight="false" outlineLevel="0" collapsed="false">
      <c r="A224" s="26" t="n">
        <v>46309</v>
      </c>
      <c r="B224" s="27" t="s">
        <v>59</v>
      </c>
      <c r="C224" s="27" t="s">
        <v>46</v>
      </c>
      <c r="D224" s="27" t="s">
        <v>53</v>
      </c>
      <c r="E224" s="0" t="n">
        <v>18</v>
      </c>
      <c r="F224" s="28" t="n">
        <f aca="false">E224*4000</f>
        <v>72000</v>
      </c>
    </row>
    <row r="225" customFormat="false" ht="15" hidden="false" customHeight="false" outlineLevel="0" collapsed="false">
      <c r="A225" s="26" t="n">
        <v>46309</v>
      </c>
      <c r="B225" s="27" t="s">
        <v>60</v>
      </c>
      <c r="C225" s="27" t="s">
        <v>46</v>
      </c>
      <c r="D225" s="27" t="s">
        <v>54</v>
      </c>
      <c r="E225" s="0" t="n">
        <v>10</v>
      </c>
      <c r="F225" s="28" t="n">
        <f aca="false">E225*6500</f>
        <v>65000</v>
      </c>
    </row>
    <row r="226" customFormat="false" ht="15" hidden="false" customHeight="false" outlineLevel="0" collapsed="false">
      <c r="A226" s="26" t="n">
        <v>46309</v>
      </c>
      <c r="B226" s="27" t="s">
        <v>61</v>
      </c>
      <c r="C226" s="27" t="s">
        <v>47</v>
      </c>
      <c r="D226" s="27" t="s">
        <v>53</v>
      </c>
      <c r="E226" s="0" t="n">
        <v>14</v>
      </c>
      <c r="F226" s="28" t="n">
        <f aca="false">E226*4000</f>
        <v>56000</v>
      </c>
    </row>
    <row r="227" customFormat="false" ht="15" hidden="false" customHeight="false" outlineLevel="0" collapsed="false">
      <c r="A227" s="26" t="n">
        <v>46309</v>
      </c>
      <c r="B227" s="27" t="s">
        <v>62</v>
      </c>
      <c r="C227" s="27" t="s">
        <v>47</v>
      </c>
      <c r="D227" s="27" t="s">
        <v>54</v>
      </c>
      <c r="E227" s="0" t="n">
        <v>6</v>
      </c>
      <c r="F227" s="28" t="n">
        <f aca="false">E227*6500</f>
        <v>39000</v>
      </c>
    </row>
    <row r="228" customFormat="false" ht="15" hidden="false" customHeight="false" outlineLevel="0" collapsed="false">
      <c r="A228" s="26" t="n">
        <v>46309</v>
      </c>
      <c r="B228" s="27" t="s">
        <v>63</v>
      </c>
      <c r="C228" s="27" t="s">
        <v>48</v>
      </c>
      <c r="D228" s="27" t="s">
        <v>53</v>
      </c>
      <c r="E228" s="0" t="n">
        <v>18</v>
      </c>
      <c r="F228" s="28" t="n">
        <f aca="false">E228*4000</f>
        <v>72000</v>
      </c>
    </row>
    <row r="229" customFormat="false" ht="15" hidden="false" customHeight="false" outlineLevel="0" collapsed="false">
      <c r="A229" s="26" t="n">
        <v>46309</v>
      </c>
      <c r="B229" s="27" t="s">
        <v>64</v>
      </c>
      <c r="C229" s="27" t="s">
        <v>48</v>
      </c>
      <c r="D229" s="27" t="s">
        <v>53</v>
      </c>
      <c r="E229" s="0" t="n">
        <v>7</v>
      </c>
      <c r="F229" s="28" t="n">
        <f aca="false">E229*4000</f>
        <v>28000</v>
      </c>
    </row>
    <row r="230" customFormat="false" ht="15" hidden="false" customHeight="false" outlineLevel="0" collapsed="false">
      <c r="A230" s="26" t="n">
        <v>46310</v>
      </c>
      <c r="B230" s="27" t="s">
        <v>59</v>
      </c>
      <c r="C230" s="27" t="s">
        <v>46</v>
      </c>
      <c r="D230" s="27" t="s">
        <v>52</v>
      </c>
      <c r="E230" s="0" t="n">
        <v>32</v>
      </c>
      <c r="F230" s="28" t="n">
        <f aca="false">E230*2500</f>
        <v>80000</v>
      </c>
    </row>
    <row r="231" customFormat="false" ht="15" hidden="false" customHeight="false" outlineLevel="0" collapsed="false">
      <c r="A231" s="26" t="n">
        <v>46310</v>
      </c>
      <c r="B231" s="27" t="s">
        <v>60</v>
      </c>
      <c r="C231" s="27" t="s">
        <v>46</v>
      </c>
      <c r="D231" s="27" t="s">
        <v>54</v>
      </c>
      <c r="E231" s="0" t="n">
        <v>12</v>
      </c>
      <c r="F231" s="28" t="n">
        <f aca="false">E231*6500</f>
        <v>78000</v>
      </c>
    </row>
    <row r="232" customFormat="false" ht="15" hidden="false" customHeight="false" outlineLevel="0" collapsed="false">
      <c r="A232" s="26" t="n">
        <v>46310</v>
      </c>
      <c r="B232" s="27" t="s">
        <v>61</v>
      </c>
      <c r="C232" s="27" t="s">
        <v>47</v>
      </c>
      <c r="D232" s="27" t="s">
        <v>54</v>
      </c>
      <c r="E232" s="0" t="n">
        <v>9</v>
      </c>
      <c r="F232" s="28" t="n">
        <f aca="false">E232*6500</f>
        <v>58500</v>
      </c>
    </row>
    <row r="233" customFormat="false" ht="15" hidden="false" customHeight="false" outlineLevel="0" collapsed="false">
      <c r="A233" s="26" t="n">
        <v>46310</v>
      </c>
      <c r="B233" s="27" t="s">
        <v>62</v>
      </c>
      <c r="C233" s="27" t="s">
        <v>47</v>
      </c>
      <c r="D233" s="27" t="s">
        <v>53</v>
      </c>
      <c r="E233" s="0" t="n">
        <v>9</v>
      </c>
      <c r="F233" s="28" t="n">
        <f aca="false">E233*4000</f>
        <v>36000</v>
      </c>
    </row>
    <row r="234" customFormat="false" ht="15" hidden="false" customHeight="false" outlineLevel="0" collapsed="false">
      <c r="A234" s="26" t="n">
        <v>46310</v>
      </c>
      <c r="B234" s="27" t="s">
        <v>63</v>
      </c>
      <c r="C234" s="27" t="s">
        <v>48</v>
      </c>
      <c r="D234" s="27" t="s">
        <v>54</v>
      </c>
      <c r="E234" s="0" t="n">
        <v>8</v>
      </c>
      <c r="F234" s="28" t="n">
        <f aca="false">E234*6500</f>
        <v>52000</v>
      </c>
    </row>
    <row r="235" customFormat="false" ht="15" hidden="false" customHeight="false" outlineLevel="0" collapsed="false">
      <c r="A235" s="26" t="n">
        <v>46310</v>
      </c>
      <c r="B235" s="27" t="s">
        <v>64</v>
      </c>
      <c r="C235" s="27" t="s">
        <v>48</v>
      </c>
      <c r="D235" s="27" t="s">
        <v>53</v>
      </c>
      <c r="E235" s="0" t="n">
        <v>13</v>
      </c>
      <c r="F235" s="28" t="n">
        <f aca="false">E235*4000</f>
        <v>52000</v>
      </c>
    </row>
    <row r="236" customFormat="false" ht="15" hidden="false" customHeight="false" outlineLevel="0" collapsed="false">
      <c r="A236" s="26" t="n">
        <v>46311</v>
      </c>
      <c r="B236" s="27" t="s">
        <v>59</v>
      </c>
      <c r="C236" s="27" t="s">
        <v>46</v>
      </c>
      <c r="D236" s="27" t="s">
        <v>53</v>
      </c>
      <c r="E236" s="0" t="n">
        <v>23</v>
      </c>
      <c r="F236" s="28" t="n">
        <f aca="false">E236*4000</f>
        <v>92000</v>
      </c>
    </row>
    <row r="237" customFormat="false" ht="15" hidden="false" customHeight="false" outlineLevel="0" collapsed="false">
      <c r="A237" s="26" t="n">
        <v>46311</v>
      </c>
      <c r="B237" s="27" t="s">
        <v>60</v>
      </c>
      <c r="C237" s="27" t="s">
        <v>46</v>
      </c>
      <c r="D237" s="27" t="s">
        <v>53</v>
      </c>
      <c r="E237" s="0" t="n">
        <v>16</v>
      </c>
      <c r="F237" s="28" t="n">
        <f aca="false">E237*4000</f>
        <v>64000</v>
      </c>
    </row>
    <row r="238" customFormat="false" ht="15" hidden="false" customHeight="false" outlineLevel="0" collapsed="false">
      <c r="A238" s="26" t="n">
        <v>46311</v>
      </c>
      <c r="B238" s="27" t="s">
        <v>61</v>
      </c>
      <c r="C238" s="27" t="s">
        <v>47</v>
      </c>
      <c r="D238" s="27" t="s">
        <v>52</v>
      </c>
      <c r="E238" s="0" t="n">
        <v>20</v>
      </c>
      <c r="F238" s="28" t="n">
        <f aca="false">E238*2500</f>
        <v>50000</v>
      </c>
    </row>
    <row r="239" customFormat="false" ht="15" hidden="false" customHeight="false" outlineLevel="0" collapsed="false">
      <c r="A239" s="26" t="n">
        <v>46311</v>
      </c>
      <c r="B239" s="27" t="s">
        <v>62</v>
      </c>
      <c r="C239" s="27" t="s">
        <v>47</v>
      </c>
      <c r="D239" s="27" t="s">
        <v>54</v>
      </c>
      <c r="E239" s="0" t="n">
        <v>10</v>
      </c>
      <c r="F239" s="28" t="n">
        <f aca="false">E239*6500</f>
        <v>65000</v>
      </c>
    </row>
    <row r="240" customFormat="false" ht="15" hidden="false" customHeight="false" outlineLevel="0" collapsed="false">
      <c r="A240" s="26" t="n">
        <v>46311</v>
      </c>
      <c r="B240" s="27" t="s">
        <v>63</v>
      </c>
      <c r="C240" s="27" t="s">
        <v>48</v>
      </c>
      <c r="D240" s="27" t="s">
        <v>52</v>
      </c>
      <c r="E240" s="0" t="n">
        <v>21</v>
      </c>
      <c r="F240" s="28" t="n">
        <f aca="false">E240*2500</f>
        <v>52500</v>
      </c>
    </row>
    <row r="241" customFormat="false" ht="15" hidden="false" customHeight="false" outlineLevel="0" collapsed="false">
      <c r="A241" s="26" t="n">
        <v>46311</v>
      </c>
      <c r="B241" s="27" t="s">
        <v>64</v>
      </c>
      <c r="C241" s="27" t="s">
        <v>48</v>
      </c>
      <c r="D241" s="27" t="s">
        <v>53</v>
      </c>
      <c r="E241" s="0" t="n">
        <v>18</v>
      </c>
      <c r="F241" s="28" t="n">
        <f aca="false">E241*4000</f>
        <v>72000</v>
      </c>
    </row>
    <row r="242" customFormat="false" ht="15" hidden="false" customHeight="false" outlineLevel="0" collapsed="false">
      <c r="A242" s="26" t="n">
        <v>46312</v>
      </c>
      <c r="B242" s="27" t="s">
        <v>59</v>
      </c>
      <c r="C242" s="27" t="s">
        <v>46</v>
      </c>
      <c r="D242" s="27" t="s">
        <v>52</v>
      </c>
      <c r="E242" s="0" t="n">
        <v>15</v>
      </c>
      <c r="F242" s="28" t="n">
        <f aca="false">E242*2500</f>
        <v>37500</v>
      </c>
    </row>
    <row r="243" customFormat="false" ht="15" hidden="false" customHeight="false" outlineLevel="0" collapsed="false">
      <c r="A243" s="26" t="n">
        <v>46312</v>
      </c>
      <c r="B243" s="27" t="s">
        <v>60</v>
      </c>
      <c r="C243" s="27" t="s">
        <v>46</v>
      </c>
      <c r="D243" s="27" t="s">
        <v>54</v>
      </c>
      <c r="E243" s="0" t="n">
        <v>10</v>
      </c>
      <c r="F243" s="28" t="n">
        <f aca="false">E243*6500</f>
        <v>65000</v>
      </c>
    </row>
    <row r="244" customFormat="false" ht="15" hidden="false" customHeight="false" outlineLevel="0" collapsed="false">
      <c r="A244" s="26" t="n">
        <v>46312</v>
      </c>
      <c r="B244" s="27" t="s">
        <v>61</v>
      </c>
      <c r="C244" s="27" t="s">
        <v>47</v>
      </c>
      <c r="D244" s="27" t="s">
        <v>53</v>
      </c>
      <c r="E244" s="0" t="n">
        <v>14</v>
      </c>
      <c r="F244" s="28" t="n">
        <f aca="false">E244*4000</f>
        <v>56000</v>
      </c>
    </row>
    <row r="245" customFormat="false" ht="15" hidden="false" customHeight="false" outlineLevel="0" collapsed="false">
      <c r="A245" s="26" t="n">
        <v>46312</v>
      </c>
      <c r="B245" s="27" t="s">
        <v>62</v>
      </c>
      <c r="C245" s="27" t="s">
        <v>47</v>
      </c>
      <c r="D245" s="27" t="s">
        <v>52</v>
      </c>
      <c r="E245" s="0" t="n">
        <v>13</v>
      </c>
      <c r="F245" s="28" t="n">
        <f aca="false">E245*2500</f>
        <v>32500</v>
      </c>
    </row>
    <row r="246" customFormat="false" ht="15" hidden="false" customHeight="false" outlineLevel="0" collapsed="false">
      <c r="A246" s="26" t="n">
        <v>46312</v>
      </c>
      <c r="B246" s="27" t="s">
        <v>63</v>
      </c>
      <c r="C246" s="27" t="s">
        <v>48</v>
      </c>
      <c r="D246" s="27" t="s">
        <v>53</v>
      </c>
      <c r="E246" s="0" t="n">
        <v>19</v>
      </c>
      <c r="F246" s="28" t="n">
        <f aca="false">E246*4000</f>
        <v>76000</v>
      </c>
    </row>
    <row r="247" customFormat="false" ht="15" hidden="false" customHeight="false" outlineLevel="0" collapsed="false">
      <c r="A247" s="26" t="n">
        <v>46312</v>
      </c>
      <c r="B247" s="27" t="s">
        <v>64</v>
      </c>
      <c r="C247" s="27" t="s">
        <v>48</v>
      </c>
      <c r="D247" s="27" t="s">
        <v>54</v>
      </c>
      <c r="E247" s="0" t="n">
        <v>11</v>
      </c>
      <c r="F247" s="28" t="n">
        <f aca="false">E247*6500</f>
        <v>71500</v>
      </c>
    </row>
    <row r="248" customFormat="false" ht="15" hidden="false" customHeight="false" outlineLevel="0" collapsed="false">
      <c r="A248" s="26" t="n">
        <v>46314</v>
      </c>
      <c r="B248" s="27" t="s">
        <v>59</v>
      </c>
      <c r="C248" s="27" t="s">
        <v>46</v>
      </c>
      <c r="D248" s="27" t="s">
        <v>54</v>
      </c>
      <c r="E248" s="0" t="n">
        <v>8</v>
      </c>
      <c r="F248" s="28" t="n">
        <f aca="false">E248*6500</f>
        <v>52000</v>
      </c>
    </row>
    <row r="249" customFormat="false" ht="15" hidden="false" customHeight="false" outlineLevel="0" collapsed="false">
      <c r="A249" s="26" t="n">
        <v>46314</v>
      </c>
      <c r="B249" s="27" t="s">
        <v>60</v>
      </c>
      <c r="C249" s="27" t="s">
        <v>46</v>
      </c>
      <c r="D249" s="27" t="s">
        <v>53</v>
      </c>
      <c r="E249" s="0" t="n">
        <v>8</v>
      </c>
      <c r="F249" s="28" t="n">
        <f aca="false">E249*4000</f>
        <v>32000</v>
      </c>
    </row>
    <row r="250" customFormat="false" ht="15" hidden="false" customHeight="false" outlineLevel="0" collapsed="false">
      <c r="A250" s="26" t="n">
        <v>46314</v>
      </c>
      <c r="B250" s="27" t="s">
        <v>61</v>
      </c>
      <c r="C250" s="27" t="s">
        <v>47</v>
      </c>
      <c r="D250" s="27" t="s">
        <v>52</v>
      </c>
      <c r="E250" s="0" t="n">
        <v>16</v>
      </c>
      <c r="F250" s="28" t="n">
        <f aca="false">E250*2500</f>
        <v>40000</v>
      </c>
    </row>
    <row r="251" customFormat="false" ht="15" hidden="false" customHeight="false" outlineLevel="0" collapsed="false">
      <c r="A251" s="26" t="n">
        <v>46314</v>
      </c>
      <c r="B251" s="27" t="s">
        <v>62</v>
      </c>
      <c r="C251" s="27" t="s">
        <v>47</v>
      </c>
      <c r="D251" s="27" t="s">
        <v>53</v>
      </c>
      <c r="E251" s="0" t="n">
        <v>7</v>
      </c>
      <c r="F251" s="28" t="n">
        <f aca="false">E251*4000</f>
        <v>28000</v>
      </c>
    </row>
    <row r="252" customFormat="false" ht="15" hidden="false" customHeight="false" outlineLevel="0" collapsed="false">
      <c r="A252" s="26" t="n">
        <v>46314</v>
      </c>
      <c r="B252" s="27" t="s">
        <v>63</v>
      </c>
      <c r="C252" s="27" t="s">
        <v>48</v>
      </c>
      <c r="D252" s="27" t="s">
        <v>53</v>
      </c>
      <c r="E252" s="0" t="n">
        <v>20</v>
      </c>
      <c r="F252" s="28" t="n">
        <f aca="false">E252*4000</f>
        <v>80000</v>
      </c>
    </row>
    <row r="253" customFormat="false" ht="15" hidden="false" customHeight="false" outlineLevel="0" collapsed="false">
      <c r="A253" s="26" t="n">
        <v>46314</v>
      </c>
      <c r="B253" s="27" t="s">
        <v>64</v>
      </c>
      <c r="C253" s="27" t="s">
        <v>48</v>
      </c>
      <c r="D253" s="27" t="s">
        <v>54</v>
      </c>
      <c r="E253" s="0" t="n">
        <v>6</v>
      </c>
      <c r="F253" s="28" t="n">
        <f aca="false">E253*6500</f>
        <v>39000</v>
      </c>
    </row>
    <row r="254" customFormat="false" ht="15" hidden="false" customHeight="false" outlineLevel="0" collapsed="false">
      <c r="A254" s="26" t="n">
        <v>46315</v>
      </c>
      <c r="B254" s="27" t="s">
        <v>59</v>
      </c>
      <c r="C254" s="27" t="s">
        <v>46</v>
      </c>
      <c r="D254" s="27" t="s">
        <v>52</v>
      </c>
      <c r="E254" s="0" t="n">
        <v>37</v>
      </c>
      <c r="F254" s="28" t="n">
        <f aca="false">E254*2500</f>
        <v>92500</v>
      </c>
    </row>
    <row r="255" customFormat="false" ht="15" hidden="false" customHeight="false" outlineLevel="0" collapsed="false">
      <c r="A255" s="26" t="n">
        <v>46315</v>
      </c>
      <c r="B255" s="27" t="s">
        <v>60</v>
      </c>
      <c r="C255" s="27" t="s">
        <v>46</v>
      </c>
      <c r="D255" s="27" t="s">
        <v>53</v>
      </c>
      <c r="E255" s="0" t="n">
        <v>10</v>
      </c>
      <c r="F255" s="28" t="n">
        <f aca="false">E255*4000</f>
        <v>40000</v>
      </c>
    </row>
    <row r="256" customFormat="false" ht="15" hidden="false" customHeight="false" outlineLevel="0" collapsed="false">
      <c r="A256" s="26" t="n">
        <v>46315</v>
      </c>
      <c r="B256" s="27" t="s">
        <v>61</v>
      </c>
      <c r="C256" s="27" t="s">
        <v>47</v>
      </c>
      <c r="D256" s="27" t="s">
        <v>52</v>
      </c>
      <c r="E256" s="0" t="n">
        <v>13</v>
      </c>
      <c r="F256" s="28" t="n">
        <f aca="false">E256*2500</f>
        <v>32500</v>
      </c>
    </row>
    <row r="257" customFormat="false" ht="15" hidden="false" customHeight="false" outlineLevel="0" collapsed="false">
      <c r="A257" s="26" t="n">
        <v>46315</v>
      </c>
      <c r="B257" s="27" t="s">
        <v>62</v>
      </c>
      <c r="C257" s="27" t="s">
        <v>47</v>
      </c>
      <c r="D257" s="27" t="s">
        <v>53</v>
      </c>
      <c r="E257" s="0" t="n">
        <v>8</v>
      </c>
      <c r="F257" s="28" t="n">
        <f aca="false">E257*4000</f>
        <v>32000</v>
      </c>
    </row>
    <row r="258" customFormat="false" ht="15" hidden="false" customHeight="false" outlineLevel="0" collapsed="false">
      <c r="A258" s="26" t="n">
        <v>46315</v>
      </c>
      <c r="B258" s="27" t="s">
        <v>63</v>
      </c>
      <c r="C258" s="27" t="s">
        <v>48</v>
      </c>
      <c r="D258" s="27" t="s">
        <v>53</v>
      </c>
      <c r="E258" s="0" t="n">
        <v>14</v>
      </c>
      <c r="F258" s="28" t="n">
        <f aca="false">E258*4000</f>
        <v>56000</v>
      </c>
    </row>
    <row r="259" customFormat="false" ht="15" hidden="false" customHeight="false" outlineLevel="0" collapsed="false">
      <c r="A259" s="26" t="n">
        <v>46315</v>
      </c>
      <c r="B259" s="27" t="s">
        <v>64</v>
      </c>
      <c r="C259" s="27" t="s">
        <v>48</v>
      </c>
      <c r="D259" s="27" t="s">
        <v>52</v>
      </c>
      <c r="E259" s="0" t="n">
        <v>15</v>
      </c>
      <c r="F259" s="28" t="n">
        <f aca="false">E259*2500</f>
        <v>37500</v>
      </c>
    </row>
    <row r="260" customFormat="false" ht="15" hidden="false" customHeight="false" outlineLevel="0" collapsed="false">
      <c r="A260" s="26" t="n">
        <v>46316</v>
      </c>
      <c r="B260" s="27" t="s">
        <v>59</v>
      </c>
      <c r="C260" s="27" t="s">
        <v>46</v>
      </c>
      <c r="D260" s="27" t="s">
        <v>52</v>
      </c>
      <c r="E260" s="0" t="n">
        <v>17</v>
      </c>
      <c r="F260" s="28" t="n">
        <f aca="false">E260*2500</f>
        <v>42500</v>
      </c>
    </row>
    <row r="261" customFormat="false" ht="15" hidden="false" customHeight="false" outlineLevel="0" collapsed="false">
      <c r="A261" s="26" t="n">
        <v>46316</v>
      </c>
      <c r="B261" s="27" t="s">
        <v>60</v>
      </c>
      <c r="C261" s="27" t="s">
        <v>46</v>
      </c>
      <c r="D261" s="27" t="s">
        <v>52</v>
      </c>
      <c r="E261" s="0" t="n">
        <v>15</v>
      </c>
      <c r="F261" s="28" t="n">
        <f aca="false">E261*2500</f>
        <v>37500</v>
      </c>
    </row>
    <row r="262" customFormat="false" ht="15" hidden="false" customHeight="false" outlineLevel="0" collapsed="false">
      <c r="A262" s="26" t="n">
        <v>46316</v>
      </c>
      <c r="B262" s="27" t="s">
        <v>61</v>
      </c>
      <c r="C262" s="27" t="s">
        <v>47</v>
      </c>
      <c r="D262" s="27" t="s">
        <v>54</v>
      </c>
      <c r="E262" s="0" t="n">
        <v>5</v>
      </c>
      <c r="F262" s="28" t="n">
        <f aca="false">E262*6500</f>
        <v>32500</v>
      </c>
    </row>
    <row r="263" customFormat="false" ht="15" hidden="false" customHeight="false" outlineLevel="0" collapsed="false">
      <c r="A263" s="26" t="n">
        <v>46316</v>
      </c>
      <c r="B263" s="27" t="s">
        <v>62</v>
      </c>
      <c r="C263" s="27" t="s">
        <v>47</v>
      </c>
      <c r="D263" s="27" t="s">
        <v>52</v>
      </c>
      <c r="E263" s="0" t="n">
        <v>17</v>
      </c>
      <c r="F263" s="28" t="n">
        <f aca="false">E263*2500</f>
        <v>42500</v>
      </c>
    </row>
    <row r="264" customFormat="false" ht="15" hidden="false" customHeight="false" outlineLevel="0" collapsed="false">
      <c r="A264" s="26" t="n">
        <v>46316</v>
      </c>
      <c r="B264" s="27" t="s">
        <v>63</v>
      </c>
      <c r="C264" s="27" t="s">
        <v>48</v>
      </c>
      <c r="D264" s="27" t="s">
        <v>54</v>
      </c>
      <c r="E264" s="0" t="n">
        <v>7</v>
      </c>
      <c r="F264" s="28" t="n">
        <f aca="false">E264*6500</f>
        <v>45500</v>
      </c>
    </row>
    <row r="265" customFormat="false" ht="15" hidden="false" customHeight="false" outlineLevel="0" collapsed="false">
      <c r="A265" s="26" t="n">
        <v>46316</v>
      </c>
      <c r="B265" s="27" t="s">
        <v>64</v>
      </c>
      <c r="C265" s="27" t="s">
        <v>48</v>
      </c>
      <c r="D265" s="27" t="s">
        <v>54</v>
      </c>
      <c r="E265" s="0" t="n">
        <v>11</v>
      </c>
      <c r="F265" s="28" t="n">
        <f aca="false">E265*6500</f>
        <v>71500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25" t="s">
        <v>27</v>
      </c>
      <c r="B1" s="25" t="s">
        <v>28</v>
      </c>
      <c r="C1" s="25" t="s">
        <v>65</v>
      </c>
      <c r="E1" s="10" t="s">
        <v>66</v>
      </c>
    </row>
    <row r="2" customFormat="false" ht="15" hidden="false" customHeight="false" outlineLevel="0" collapsed="false">
      <c r="A2" s="29" t="s">
        <v>59</v>
      </c>
      <c r="B2" s="29" t="s">
        <v>46</v>
      </c>
      <c r="C2" s="30" t="n">
        <v>1800000</v>
      </c>
    </row>
    <row r="3" customFormat="false" ht="15" hidden="false" customHeight="false" outlineLevel="0" collapsed="false">
      <c r="A3" s="29" t="s">
        <v>60</v>
      </c>
      <c r="B3" s="29" t="s">
        <v>46</v>
      </c>
      <c r="C3" s="30" t="n">
        <v>1600000</v>
      </c>
    </row>
    <row r="4" customFormat="false" ht="15" hidden="false" customHeight="false" outlineLevel="0" collapsed="false">
      <c r="A4" s="29" t="s">
        <v>61</v>
      </c>
      <c r="B4" s="29" t="s">
        <v>47</v>
      </c>
      <c r="C4" s="30" t="n">
        <v>1700000</v>
      </c>
    </row>
    <row r="5" customFormat="false" ht="15" hidden="false" customHeight="false" outlineLevel="0" collapsed="false">
      <c r="A5" s="29" t="s">
        <v>62</v>
      </c>
      <c r="B5" s="29" t="s">
        <v>47</v>
      </c>
      <c r="C5" s="30" t="n">
        <v>1500000</v>
      </c>
    </row>
    <row r="6" customFormat="false" ht="15" hidden="false" customHeight="false" outlineLevel="0" collapsed="false">
      <c r="A6" s="29" t="s">
        <v>63</v>
      </c>
      <c r="B6" s="29" t="s">
        <v>48</v>
      </c>
      <c r="C6" s="30" t="n">
        <v>1650000</v>
      </c>
    </row>
    <row r="7" customFormat="false" ht="15" hidden="false" customHeight="false" outlineLevel="0" collapsed="false">
      <c r="A7" s="29" t="s">
        <v>64</v>
      </c>
      <c r="B7" s="29" t="s">
        <v>48</v>
      </c>
      <c r="C7" s="30" t="n">
        <v>1550000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2026-11-01T16:10:55Z</dcterms:created>
  <dc:creator>openpyxl</dc:creator>
  <dc:description/>
  <dc:language>en-US</dc:language>
  <cp:lastModifiedBy/>
  <dcterms:modified xsi:type="dcterms:W3CDTF">2026-11-01T16:10:57Z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